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3" roundtripDataChecksum="yiJscTuU6WBfYo3hWiEwSACHwv40KB3R0sorN2C3axY="/>
    </ext>
  </extLst>
</workbook>
</file>

<file path=xl/sharedStrings.xml><?xml version="1.0" encoding="utf-8"?>
<sst xmlns="http://schemas.openxmlformats.org/spreadsheetml/2006/main" count="404" uniqueCount="75">
  <si>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</si>
  <si>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</si>
  <si>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</si>
  <si>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</si>
  <si>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</si>
  <si>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</si>
  <si>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</si>
  <si>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</si>
  <si>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</si>
  <si>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</si>
  <si>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</si>
  <si>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</si>
  <si>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</si>
  <si>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</si>
  <si>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</si>
  <si>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</si>
  <si>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</si>
  <si>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</si>
  <si>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</si>
  <si>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</si>
  <si>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</si>
  <si>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</si>
  <si>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</si>
  <si>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</si>
  <si>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Сергей Б.</t>
  </si>
  <si>
    <t>Канада</t>
  </si>
  <si>
    <t>Djack</t>
  </si>
  <si>
    <t>Александр Н.</t>
  </si>
  <si>
    <t>США</t>
  </si>
  <si>
    <t>nea1r</t>
  </si>
  <si>
    <t>Кириченко Алексей</t>
  </si>
  <si>
    <t>Швеция</t>
  </si>
  <si>
    <t>Mutabor102</t>
  </si>
  <si>
    <t>Старт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</si>
  <si>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</si>
  <si>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</si>
  <si>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</si>
  <si>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</si>
  <si>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</si>
  <si>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</si>
  <si>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</si>
  <si>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</si>
  <si>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</si>
  <si>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</si>
  <si>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</si>
  <si>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</si>
  <si>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</si>
  <si>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</si>
  <si>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</si>
  <si>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 xml:space="preserve">        </t>
  </si>
  <si>
    <t xml:space="preserve">  </t>
  </si>
  <si>
    <t>ТУР3</t>
  </si>
  <si>
    <t>Эмиль С.</t>
  </si>
  <si>
    <t>Швейцария</t>
  </si>
  <si>
    <t>Emqa</t>
  </si>
  <si>
    <t>Адис А.</t>
  </si>
  <si>
    <t>Adisey95</t>
  </si>
  <si>
    <t>Евгений Б.</t>
  </si>
  <si>
    <t>Handzus</t>
  </si>
  <si>
    <t>-</t>
  </si>
  <si>
    <t>ТУР4</t>
  </si>
  <si>
    <t>ТУР5</t>
  </si>
  <si>
    <t>ТУР6</t>
  </si>
  <si>
    <t>Тимур А.</t>
  </si>
  <si>
    <t>mace</t>
  </si>
  <si>
    <t xml:space="preserve">Александр И. </t>
  </si>
  <si>
    <t>⁠NightLovell</t>
  </si>
  <si>
    <t xml:space="preserve">Вильдан А. </t>
  </si>
  <si>
    <t>AVTOMAT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</si>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</sst>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1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sz val="11.0"/>
      <color rgb="FF1F1F1F"/>
      <name val="Calibri"/>
    </font>
    <font>
      <sz val="10.0"/>
      <color theme="1"/>
      <name val="Arial"/>
    </font>
    <font>
      <color theme="1"/>
      <name val="Calibri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sz val="11.0"/>
      <color theme="1"/>
      <name val="Arial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11.0"/>
      <color rgb="FF1F1F1F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39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6" fillId="3" fontId="13" numFmtId="164" xfId="0" applyAlignment="1" applyBorder="1" applyFont="1" applyNumberForma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0" fontId="15" numFmtId="0" xfId="0" applyAlignment="1" applyBorder="1" applyFont="1">
      <alignment horizontal="center"/>
    </xf>
    <xf borderId="5" fillId="0" fontId="12" numFmtId="164" xfId="0" applyAlignment="1" applyBorder="1" applyFont="1" applyNumberFormat="1">
      <alignment horizontal="center" vertical="bottom"/>
    </xf>
    <xf borderId="6" fillId="3" fontId="15" numFmtId="0" xfId="0" applyAlignment="1" applyBorder="1" applyFont="1">
      <alignment horizontal="center" readingOrder="0"/>
    </xf>
    <xf borderId="6" fillId="0" fontId="7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6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7" numFmtId="164" xfId="0" applyAlignment="1" applyBorder="1" applyFont="1" applyNumberFormat="1">
      <alignment horizontal="center" vertical="bottom"/>
    </xf>
    <xf borderId="4" fillId="0" fontId="18" numFmtId="164" xfId="0" applyAlignment="1" applyBorder="1" applyFont="1" applyNumberFormat="1">
      <alignment horizontal="center" vertical="bottom"/>
    </xf>
    <xf borderId="7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0" fontId="17" numFmtId="164" xfId="0" applyAlignment="1" applyFont="1" applyNumberFormat="1">
      <alignment horizontal="center" vertical="center"/>
    </xf>
    <xf borderId="5" fillId="0" fontId="7" numFmtId="166" xfId="0" applyAlignment="1" applyBorder="1" applyFont="1" applyNumberFormat="1">
      <alignment horizontal="right" vertical="bottom"/>
    </xf>
    <xf borderId="5" fillId="0" fontId="19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9" numFmtId="164" xfId="0" applyAlignment="1" applyFont="1" applyNumberFormat="1">
      <alignment vertical="bottom"/>
    </xf>
    <xf borderId="1" fillId="0" fontId="7" numFmtId="0" xfId="0" applyAlignment="1" applyBorder="1" applyFont="1">
      <alignment vertical="bottom"/>
    </xf>
    <xf borderId="5" fillId="3" fontId="19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1" fillId="3" fontId="7" numFmtId="0" xfId="0" applyAlignment="1" applyBorder="1" applyFont="1">
      <alignment vertical="bottom"/>
    </xf>
    <xf borderId="0" fillId="0" fontId="15" numFmtId="0" xfId="0" applyFont="1"/>
    <xf borderId="1" fillId="3" fontId="7" numFmtId="166" xfId="0" applyAlignment="1" applyBorder="1" applyFont="1" applyNumberForma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5" numFmtId="0" xfId="0" applyAlignment="1" applyFont="1">
      <alignment horizontal="center" vertical="center"/>
    </xf>
    <xf borderId="1" fillId="0" fontId="20" numFmtId="164" xfId="0" applyAlignment="1" applyBorder="1" applyFont="1" applyNumberFormat="1">
      <alignment vertical="bottom"/>
    </xf>
    <xf borderId="5" fillId="0" fontId="20" numFmtId="166" xfId="0" applyAlignment="1" applyBorder="1" applyFont="1" applyNumberFormat="1">
      <alignment horizontal="right" vertical="bottom"/>
    </xf>
    <xf borderId="5" fillId="0" fontId="21" numFmtId="164" xfId="0" applyAlignment="1" applyBorder="1" applyFont="1" applyNumberFormat="1">
      <alignment horizontal="center" vertical="bottom"/>
    </xf>
    <xf borderId="5" fillId="3" fontId="21" numFmtId="164" xfId="0" applyAlignment="1" applyBorder="1" applyFont="1" applyNumberFormat="1">
      <alignment horizontal="center" vertical="bottom"/>
    </xf>
    <xf borderId="5" fillId="0" fontId="22" numFmtId="164" xfId="0" applyAlignment="1" applyBorder="1" applyFont="1" applyNumberFormat="1">
      <alignment horizontal="center" vertical="bottom"/>
    </xf>
    <xf borderId="5" fillId="0" fontId="20" numFmtId="164" xfId="0" applyAlignment="1" applyBorder="1" applyFont="1" applyNumberFormat="1">
      <alignment vertical="bottom"/>
    </xf>
    <xf borderId="0" fillId="0" fontId="20" numFmtId="164" xfId="0" applyAlignment="1" applyFont="1" applyNumberFormat="1">
      <alignment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9" numFmtId="164" xfId="0" applyAlignment="1" applyFont="1" applyNumberFormat="1">
      <alignment horizontal="center" vertical="bottom"/>
    </xf>
    <xf borderId="6" fillId="0" fontId="7" numFmtId="164" xfId="0" applyAlignment="1" applyBorder="1" applyFont="1" applyNumberFormat="1">
      <alignment horizontal="center" readingOrder="0" vertical="bottom"/>
    </xf>
    <xf borderId="4" fillId="3" fontId="19" numFmtId="164" xfId="0" applyAlignment="1" applyBorder="1" applyFont="1" applyNumberFormat="1">
      <alignment horizontal="center" vertical="bottom"/>
    </xf>
    <xf borderId="5" fillId="0" fontId="19" numFmtId="0" xfId="0" applyAlignment="1" applyBorder="1" applyFont="1">
      <alignment horizontal="center" vertical="bottom"/>
    </xf>
    <xf borderId="6" fillId="3" fontId="22" numFmtId="164" xfId="0" applyAlignment="1" applyBorder="1" applyFont="1" applyNumberFormat="1">
      <alignment horizontal="center" vertical="center"/>
    </xf>
    <xf borderId="0" fillId="3" fontId="23" numFmtId="164" xfId="0" applyAlignment="1" applyFont="1" applyNumberFormat="1">
      <alignment vertical="bottom"/>
    </xf>
    <xf borderId="0" fillId="0" fontId="19" numFmtId="164" xfId="0" applyAlignment="1" applyFont="1" applyNumberFormat="1">
      <alignment horizontal="center" vertical="bottom"/>
    </xf>
    <xf borderId="0" fillId="0" fontId="19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4" numFmtId="164" xfId="0" applyFont="1" applyNumberFormat="1"/>
    <xf borderId="7" fillId="2" fontId="3" numFmtId="164" xfId="0" applyAlignment="1" applyBorder="1" applyFont="1" applyNumberFormat="1">
      <alignment horizontal="center" shrinkToFit="0" vertical="center" wrapText="1"/>
    </xf>
    <xf borderId="7" fillId="0" fontId="25" numFmtId="164" xfId="0" applyAlignment="1" applyBorder="1" applyFont="1" applyNumberFormat="1">
      <alignment horizontal="center" vertical="center"/>
    </xf>
    <xf borderId="6" fillId="2" fontId="26" numFmtId="165" xfId="0" applyAlignment="1" applyBorder="1" applyFont="1" applyNumberFormat="1">
      <alignment horizontal="center" vertical="center"/>
    </xf>
    <xf borderId="0" fillId="3" fontId="20" numFmtId="164" xfId="0" applyAlignment="1" applyFont="1" applyNumberFormat="1">
      <alignment horizontal="center"/>
    </xf>
    <xf borderId="0" fillId="0" fontId="27" numFmtId="164" xfId="0" applyAlignment="1" applyFont="1" applyNumberFormat="1">
      <alignment horizontal="center"/>
    </xf>
    <xf borderId="0" fillId="0" fontId="20" numFmtId="164" xfId="0" applyAlignment="1" applyFont="1" applyNumberFormat="1">
      <alignment horizontal="center"/>
    </xf>
    <xf borderId="0" fillId="0" fontId="20" numFmtId="164" xfId="0" applyFont="1" applyNumberFormat="1"/>
    <xf borderId="8" fillId="3" fontId="11" numFmtId="165" xfId="0" applyAlignment="1" applyBorder="1" applyFont="1" applyNumberFormat="1">
      <alignment horizontal="right"/>
    </xf>
    <xf borderId="8" fillId="3" fontId="11" numFmtId="49" xfId="0" applyBorder="1" applyFont="1" applyNumberFormat="1"/>
    <xf borderId="0" fillId="0" fontId="21" numFmtId="164" xfId="0" applyFont="1" applyNumberFormat="1"/>
    <xf borderId="0" fillId="0" fontId="21" numFmtId="164" xfId="0" applyAlignment="1" applyFont="1" applyNumberFormat="1">
      <alignment horizontal="center"/>
    </xf>
    <xf borderId="0" fillId="3" fontId="21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8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7" fillId="2" fontId="11" numFmtId="165" xfId="0" applyAlignment="1" applyBorder="1" applyFont="1" applyNumberFormat="1">
      <alignment horizontal="center" vertical="center"/>
    </xf>
    <xf borderId="9" fillId="0" fontId="20" numFmtId="164" xfId="0" applyAlignment="1" applyBorder="1" applyFont="1" applyNumberFormat="1">
      <alignment horizontal="center"/>
    </xf>
    <xf borderId="4" fillId="0" fontId="20" numFmtId="164" xfId="0" applyAlignment="1" applyBorder="1" applyFont="1" applyNumberFormat="1">
      <alignment horizontal="center"/>
    </xf>
    <xf borderId="10" fillId="0" fontId="20" numFmtId="164" xfId="0" applyAlignment="1" applyBorder="1" applyFont="1" applyNumberFormat="1">
      <alignment horizontal="center"/>
    </xf>
    <xf borderId="5" fillId="0" fontId="20" numFmtId="164" xfId="0" applyAlignment="1" applyBorder="1" applyFont="1" applyNumberFormat="1">
      <alignment horizontal="center"/>
    </xf>
    <xf borderId="0" fillId="0" fontId="27" numFmtId="164" xfId="0" applyFont="1" applyNumberFormat="1"/>
    <xf borderId="6" fillId="0" fontId="11" numFmtId="164" xfId="0" applyAlignment="1" applyBorder="1" applyFont="1" applyNumberFormat="1">
      <alignment horizontal="center"/>
    </xf>
    <xf borderId="3" fillId="0" fontId="20" numFmtId="164" xfId="0" applyAlignment="1" applyBorder="1" applyFont="1" applyNumberFormat="1">
      <alignment horizontal="center"/>
    </xf>
    <xf borderId="6" fillId="0" fontId="20" numFmtId="164" xfId="0" applyAlignment="1" applyBorder="1" applyFont="1" applyNumberFormat="1">
      <alignment horizontal="center"/>
    </xf>
    <xf borderId="11" fillId="0" fontId="29" numFmtId="164" xfId="0" applyBorder="1" applyFont="1" applyNumberFormat="1"/>
    <xf borderId="12" fillId="0" fontId="20" numFmtId="164" xfId="0" applyAlignment="1" applyBorder="1" applyFont="1" applyNumberFormat="1">
      <alignment horizontal="center"/>
    </xf>
    <xf borderId="13" fillId="0" fontId="20" numFmtId="164" xfId="0" applyAlignment="1" applyBorder="1" applyFont="1" applyNumberFormat="1">
      <alignment horizontal="center"/>
    </xf>
    <xf borderId="1" fillId="0" fontId="20" numFmtId="164" xfId="0" applyAlignment="1" applyBorder="1" applyFont="1" applyNumberFormat="1">
      <alignment horizontal="center"/>
    </xf>
    <xf borderId="6" fillId="0" fontId="15" numFmtId="164" xfId="0" applyAlignment="1" applyBorder="1" applyFont="1" applyNumberFormat="1">
      <alignment horizontal="center" vertical="bottom"/>
    </xf>
    <xf borderId="6" fillId="0" fontId="29" numFmtId="164" xfId="0" applyAlignment="1" applyBorder="1" applyFont="1" applyNumberFormat="1">
      <alignment horizontal="center"/>
    </xf>
    <xf borderId="0" fillId="0" fontId="29" numFmtId="164" xfId="0" applyFont="1" applyNumberFormat="1"/>
    <xf borderId="4" fillId="0" fontId="21" numFmtId="164" xfId="0" applyAlignment="1" applyBorder="1" applyFont="1" applyNumberFormat="1">
      <alignment horizontal="center"/>
    </xf>
    <xf borderId="0" fillId="0" fontId="27" numFmtId="166" xfId="0" applyFont="1" applyNumberFormat="1"/>
    <xf borderId="6" fillId="0" fontId="21" numFmtId="166" xfId="0" applyBorder="1" applyFont="1" applyNumberFormat="1"/>
    <xf borderId="6" fillId="0" fontId="22" numFmtId="164" xfId="0" applyAlignment="1" applyBorder="1" applyFont="1" applyNumberFormat="1">
      <alignment horizontal="center"/>
    </xf>
    <xf borderId="7" fillId="0" fontId="30" numFmtId="164" xfId="0" applyAlignment="1" applyBorder="1" applyFont="1" applyNumberFormat="1">
      <alignment horizontal="center"/>
    </xf>
    <xf borderId="6" fillId="0" fontId="21" numFmtId="164" xfId="0" applyAlignment="1" applyBorder="1" applyFont="1" applyNumberFormat="1">
      <alignment horizontal="center"/>
    </xf>
    <xf borderId="0" fillId="0" fontId="20" numFmtId="166" xfId="0" applyAlignment="1" applyFont="1" applyNumberFormat="1">
      <alignment horizontal="right"/>
    </xf>
    <xf borderId="6" fillId="0" fontId="15" numFmtId="166" xfId="0" applyAlignment="1" applyBorder="1" applyFont="1" applyNumberFormat="1">
      <alignment horizontal="right" vertical="bottom"/>
    </xf>
    <xf borderId="6" fillId="0" fontId="19" numFmtId="164" xfId="0" applyAlignment="1" applyBorder="1" applyFont="1" applyNumberFormat="1">
      <alignment horizontal="center"/>
    </xf>
    <xf borderId="9" fillId="0" fontId="19" numFmtId="164" xfId="0" applyAlignment="1" applyBorder="1" applyFont="1" applyNumberFormat="1">
      <alignment horizontal="center"/>
    </xf>
    <xf borderId="3" fillId="0" fontId="19" numFmtId="164" xfId="0" applyAlignment="1" applyBorder="1" applyFont="1" applyNumberFormat="1">
      <alignment horizontal="center"/>
    </xf>
    <xf borderId="13" fillId="0" fontId="21" numFmtId="164" xfId="0" applyAlignment="1" applyBorder="1" applyFont="1" applyNumberFormat="1">
      <alignment horizontal="center"/>
    </xf>
    <xf borderId="0" fillId="0" fontId="21" numFmtId="164" xfId="0" applyAlignment="1" applyFont="1" applyNumberFormat="1">
      <alignment horizontal="left"/>
    </xf>
    <xf borderId="5" fillId="0" fontId="19" numFmtId="164" xfId="0" applyAlignment="1" applyBorder="1" applyFont="1" applyNumberFormat="1">
      <alignment horizontal="center"/>
    </xf>
    <xf borderId="6" fillId="3" fontId="21" numFmtId="164" xfId="0" applyAlignment="1" applyBorder="1" applyFont="1" applyNumberFormat="1">
      <alignment horizontal="center"/>
    </xf>
    <xf borderId="0" fillId="0" fontId="20" numFmtId="167" xfId="0" applyFont="1" applyNumberFormat="1"/>
    <xf borderId="0" fillId="0" fontId="28" numFmtId="164" xfId="0" applyFont="1" applyNumberFormat="1"/>
    <xf borderId="14" fillId="3" fontId="20" numFmtId="166" xfId="0" applyAlignment="1" applyBorder="1" applyFont="1" applyNumberFormat="1">
      <alignment horizontal="right"/>
    </xf>
    <xf borderId="0" fillId="0" fontId="19" numFmtId="164" xfId="0" applyAlignment="1" applyFont="1" applyNumberFormat="1">
      <alignment horizontal="center"/>
    </xf>
    <xf borderId="6" fillId="3" fontId="15" numFmtId="0" xfId="0" applyAlignment="1" applyBorder="1" applyFont="1">
      <alignment horizontal="center" readingOrder="0" vertical="center"/>
    </xf>
    <xf borderId="6" fillId="3" fontId="15" numFmtId="0" xfId="0" applyAlignment="1" applyBorder="1" applyFont="1">
      <alignment horizontal="center" vertical="bottom"/>
    </xf>
    <xf borderId="6" fillId="3" fontId="20" numFmtId="0" xfId="0" applyAlignment="1" applyBorder="1" applyFont="1">
      <alignment horizontal="center"/>
    </xf>
    <xf borderId="0" fillId="3" fontId="20" numFmtId="164" xfId="0" applyAlignment="1" applyFont="1" applyNumberFormat="1">
      <alignment horizontal="center" vertical="center"/>
    </xf>
    <xf borderId="0" fillId="3" fontId="21" numFmtId="164" xfId="0" applyAlignment="1" applyFont="1" applyNumberFormat="1">
      <alignment horizontal="center" vertical="center"/>
    </xf>
    <xf borderId="6" fillId="0" fontId="27" numFmtId="164" xfId="0" applyAlignment="1" applyBorder="1" applyFont="1" applyNumberFormat="1">
      <alignment horizontal="center"/>
    </xf>
    <xf borderId="0" fillId="0" fontId="20" numFmtId="164" xfId="0" applyAlignment="1" applyFont="1" applyNumberFormat="1">
      <alignment horizontal="center" vertical="center"/>
    </xf>
    <xf borderId="4" fillId="0" fontId="27" numFmtId="164" xfId="0" applyBorder="1" applyFont="1" applyNumberFormat="1"/>
    <xf borderId="9" fillId="0" fontId="20" numFmtId="164" xfId="0" applyBorder="1" applyFont="1" applyNumberFormat="1"/>
    <xf borderId="6" fillId="0" fontId="20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45672.0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ТУР1</v>
      </c>
      <c r="W2" s="16"/>
      <c r="X2" s="16"/>
      <c r="Y2" s="16"/>
      <c r="Z2" s="17"/>
      <c r="AA2" s="18">
        <f>$F$1</f>
        <v>45672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Djack</v>
      </c>
      <c r="AG3" s="27">
        <f t="array" ref="AG3">SUM(($E$12:$E$54=AF3)*(ISNUMBER($G$12:$G$54)),($F$12:$F$54=AF3)*(ISNUMBER($I$12:$I$54)))</f>
        <v>28</v>
      </c>
      <c r="AH3" s="22">
        <f t="array" ref="AH3">SUM(('ТУР1'!home=AF3)*(homescore&gt;visitorscore),(visitor=AF3)*(visitorscore&gt;homescore))</f>
        <v>8</v>
      </c>
      <c r="AI3" s="22">
        <f t="array" ref="AI3">SUM(('ТУР1'!home=AF3)*(homescore=visitorscore)*ISNUMBER(visitorscore),(visitor=AF3)*(visitorscore=homescore)*ISNUMBER(homescore))</f>
        <v>12</v>
      </c>
      <c r="AJ3" s="27">
        <f t="array" ref="AJ3">SUM(('ТУР1'!home=AF3)*(homescore&lt;visitorscore),(visitor=AF3)*(visitorscore&lt;homescore))</f>
        <v>8</v>
      </c>
      <c r="AK3" s="22">
        <f t="array" ref="AK3">SUMIF('ТУР1'!home,AF3,homescore)+SUMIF(visitor,AF3,visitorscore)</f>
        <v>35</v>
      </c>
      <c r="AL3" s="27">
        <f t="array" ref="AL3">SUMIF('ТУР1'!home,AF3,visitorscore)+SUMIF(visitor,AF3,homescore)</f>
        <v>35</v>
      </c>
      <c r="AM3" s="27">
        <f t="shared" ref="AM3:AM5" si="2">AK3-AL3</f>
        <v>0</v>
      </c>
      <c r="AN3" s="22">
        <f t="array" ref="AN3">AH3*Options!$B$2+AI3*Options!$B$3+AJ3*Options!$B$4+VLOOKUP(AF3,$E$4:$F$8,2,0)</f>
        <v>36</v>
      </c>
      <c r="AO3" s="28">
        <f t="shared" ref="AO3:AO5" si="3">AK3+AM3*10000+AN3*100000000</f>
        <v>3600000035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Mutabor102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7</v>
      </c>
      <c r="Y4" s="20">
        <f t="array" ref="Y4">VLOOKUP($U4,$AF$3:$AN$5,5,0)</f>
        <v>9</v>
      </c>
      <c r="Z4" s="20">
        <f t="array" ref="Z4">VLOOKUP($U4,$AF$3:$AN$5,6,0)</f>
        <v>37</v>
      </c>
      <c r="AA4" s="20">
        <f t="array" ref="AA4">VLOOKUP($U4,$AF$3:$AN$5,7,0)</f>
        <v>30</v>
      </c>
      <c r="AB4" s="20">
        <f t="array" ref="AB4">VLOOKUP($U4,$AF$3:$AN$5,8,0)</f>
        <v>7</v>
      </c>
      <c r="AC4" s="20">
        <f t="array" ref="AC4">VLOOKUP($U4,$AF$3:$AN$5,9,0)</f>
        <v>43</v>
      </c>
      <c r="AD4" s="28"/>
      <c r="AE4" s="12"/>
      <c r="AF4" s="26" t="str">
        <f t="shared" si="1"/>
        <v>nea1r</v>
      </c>
      <c r="AG4" s="27">
        <f t="array" ref="AG4">SUM(($E$12:$E$54=AF4)*(ISNUMBER($G$12:$G$54)),($F$12:$F$54=AF4)*(ISNUMBER($I$12:$I$54)))</f>
        <v>28</v>
      </c>
      <c r="AH4" s="22">
        <f t="array" ref="AH4">SUM(('ТУР1'!home=AF4)*(homescore&gt;visitorscore),(visitor=AF4)*(visitorscore&gt;homescore))</f>
        <v>7</v>
      </c>
      <c r="AI4" s="22">
        <f t="array" ref="AI4">SUM(('ТУР1'!home=AF4)*(homescore=visitorscore)*ISNUMBER(visitorscore),(visitor=AF4)*(visitorscore=homescore)*ISNUMBER(homescore))</f>
        <v>11</v>
      </c>
      <c r="AJ4" s="27">
        <f t="array" ref="AJ4">SUM(('ТУР1'!home=AF4)*(homescore&lt;visitorscore),(visitor=AF4)*(visitorscore&lt;homescore))</f>
        <v>10</v>
      </c>
      <c r="AK4" s="22">
        <f t="array" ref="AK4">SUMIF('ТУР1'!home,AF4,homescore)+SUMIF(visitor,AF4,visitorscore)</f>
        <v>33</v>
      </c>
      <c r="AL4" s="27">
        <f t="array" ref="AL4">SUMIF('ТУР1'!home,AF4,visitorscore)+SUMIF(visitor,AF4,homescore)</f>
        <v>40</v>
      </c>
      <c r="AM4" s="27">
        <f t="shared" si="2"/>
        <v>-7</v>
      </c>
      <c r="AN4" s="22">
        <f t="array" ref="AN4">AH4*Options!$B$2+AI4*Options!$B$3+AJ4*Options!$B$4+VLOOKUP(AF4,$E$4:$F$8,2,0)</f>
        <v>32</v>
      </c>
      <c r="AO4" s="28">
        <f t="shared" si="3"/>
        <v>3199930033</v>
      </c>
    </row>
    <row r="5">
      <c r="A5" s="12"/>
      <c r="B5" s="12"/>
      <c r="C5" s="33" t="s">
        <v>27</v>
      </c>
      <c r="D5" s="30" t="s">
        <v>28</v>
      </c>
      <c r="E5" s="31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Djack</v>
      </c>
      <c r="V5" s="20">
        <f t="array" ref="V5">VLOOKUP($U5,$AF$3:$AN$5,2,0)</f>
        <v>28</v>
      </c>
      <c r="W5" s="20">
        <f t="array" ref="W5">VLOOKUP($U5,$AF$3:$AN$5,3,0)</f>
        <v>8</v>
      </c>
      <c r="X5" s="20">
        <f t="array" ref="X5">VLOOKUP($U5,$AF$3:$AN$5,4,0)</f>
        <v>12</v>
      </c>
      <c r="Y5" s="20">
        <f t="array" ref="Y5">VLOOKUP($U5,$AF$3:$AN$5,5,0)</f>
        <v>8</v>
      </c>
      <c r="Z5" s="20">
        <f t="array" ref="Z5">VLOOKUP($U5,$AF$3:$AN$5,6,0)</f>
        <v>35</v>
      </c>
      <c r="AA5" s="20">
        <f t="array" ref="AA5">VLOOKUP($U5,$AF$3:$AN$5,7,0)</f>
        <v>35</v>
      </c>
      <c r="AB5" s="20">
        <f t="array" ref="AB5">VLOOKUP($U5,$AF$3:$AN$5,8,0)</f>
        <v>0</v>
      </c>
      <c r="AC5" s="20">
        <f t="array" ref="AC5">VLOOKUP($U5,$AF$3:$AN$5,9,0)</f>
        <v>36</v>
      </c>
      <c r="AD5" s="28"/>
      <c r="AE5" s="12"/>
      <c r="AF5" s="26" t="str">
        <f t="shared" si="1"/>
        <v>Mutabor102</v>
      </c>
      <c r="AG5" s="27">
        <f t="array" ref="AG5">SUM(($E$12:$E$54=AF5)*(ISNUMBER($G$12:$G$54)),($F$12:$F$54=AF5)*(ISNUMBER($I$12:$I$54)))</f>
        <v>28</v>
      </c>
      <c r="AH5" s="22">
        <f t="array" ref="AH5">SUM(('ТУР1'!home=AF5)*(homescore&gt;visitorscore),(visitor=AF5)*(visitorscore&gt;homescore))</f>
        <v>12</v>
      </c>
      <c r="AI5" s="22">
        <f t="array" ref="AI5">SUM(('ТУР1'!home=AF5)*(homescore=visitorscore)*ISNUMBER(visitorscore),(visitor=AF5)*(visitorscore=homescore)*ISNUMBER(homescore))</f>
        <v>7</v>
      </c>
      <c r="AJ5" s="27">
        <f t="array" ref="AJ5">SUM(('ТУР1'!home=AF5)*(homescore&lt;visitorscore),(visitor=AF5)*(visitorscore&lt;homescore))</f>
        <v>9</v>
      </c>
      <c r="AK5" s="22">
        <f t="array" ref="AK5">SUMIF('ТУР1'!home,AF5,homescore)+SUMIF(visitor,AF5,visitorscore)</f>
        <v>37</v>
      </c>
      <c r="AL5" s="27">
        <f t="array" ref="AL5">SUMIF('ТУР1'!home,AF5,visitorscore)+SUMIF(visitor,AF5,homescore)</f>
        <v>30</v>
      </c>
      <c r="AM5" s="27">
        <f t="shared" si="2"/>
        <v>7</v>
      </c>
      <c r="AN5" s="22">
        <f t="array" ref="AN5">AH5*Options!$B$2+AI5*Options!$B$3+AJ5*Options!$B$4+VLOOKUP(AF5,$E$4:$F$8,2,0)</f>
        <v>43</v>
      </c>
      <c r="AO5" s="28">
        <f t="shared" si="3"/>
        <v>4300070037</v>
      </c>
    </row>
    <row r="6">
      <c r="A6" s="12"/>
      <c r="B6" s="12"/>
      <c r="C6" s="31" t="s">
        <v>30</v>
      </c>
      <c r="D6" s="30" t="s">
        <v>31</v>
      </c>
      <c r="E6" s="34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nea1r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11</v>
      </c>
      <c r="Y6" s="20">
        <f t="array" ref="Y6">VLOOKUP($U6,$AF$3:$AN$5,5,0)</f>
        <v>10</v>
      </c>
      <c r="Z6" s="20">
        <f t="array" ref="Z6">VLOOKUP($U6,$AF$3:$AN$5,6,0)</f>
        <v>33</v>
      </c>
      <c r="AA6" s="20">
        <f t="array" ref="AA6">VLOOKUP($U6,$AF$3:$AN$5,7,0)</f>
        <v>40</v>
      </c>
      <c r="AB6" s="20">
        <f t="array" ref="AB6">VLOOKUP($U6,$AF$3:$AN$5,8,0)</f>
        <v>-7</v>
      </c>
      <c r="AC6" s="20">
        <f t="array" ref="AC6">VLOOKUP($U6,$AF$3:$AN$5,9,0)</f>
        <v>32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0.3333333333333333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Djack</v>
      </c>
      <c r="F12" s="47" t="str">
        <f t="shared" ref="F12:F17" si="7">$E$5</f>
        <v>nea1r</v>
      </c>
      <c r="G12" s="40">
        <f t="shared" ref="G12:G53" si="8">SUM(K12)</f>
        <v>1</v>
      </c>
      <c r="H12" s="19"/>
      <c r="I12" s="40">
        <f t="shared" ref="I12:I18" si="9">SUM(L12)</f>
        <v>2</v>
      </c>
      <c r="J12" s="19"/>
      <c r="K12" s="47">
        <v>1.0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115.0</v>
      </c>
      <c r="U12" s="49" t="str">
        <f t="shared" ref="U12:U53" si="10">TEXT(B12,"h:mm")&amp;" "&amp;($C$1)&amp;" ("&amp;C12&amp;") "&amp;E12&amp;" "&amp;" - ("&amp;D12&amp;") "&amp;F12&amp;""</f>
        <v>8:00 Bullet shot Cup (Канада) Djack  - (США) nea1r</v>
      </c>
      <c r="V12" s="12" t="str">
        <f t="shared" ref="V12:V53" si="11">TEXT(G12,"0")&amp;":"&amp;TEXT(I12,"0")</f>
        <v>1:2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50"/>
      <c r="B13" s="46">
        <v>0.33611111111111114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Djack</v>
      </c>
      <c r="F13" s="47" t="str">
        <f t="shared" si="7"/>
        <v>nea1r</v>
      </c>
      <c r="G13" s="40">
        <f t="shared" si="8"/>
        <v>2</v>
      </c>
      <c r="H13" s="19"/>
      <c r="I13" s="40">
        <f t="shared" si="9"/>
        <v>1</v>
      </c>
      <c r="J13" s="19"/>
      <c r="K13" s="47">
        <v>2.0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116.0</v>
      </c>
      <c r="U13" s="49" t="str">
        <f t="shared" si="10"/>
        <v>8:04 Bullet shot Cup (Канада) Djack  - (США) nea1r</v>
      </c>
      <c r="V13" s="12" t="str">
        <f t="shared" si="11"/>
        <v>2:1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0.3388888888888889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Djack</v>
      </c>
      <c r="F14" s="47" t="str">
        <f t="shared" si="7"/>
        <v>nea1r</v>
      </c>
      <c r="G14" s="40">
        <f t="shared" si="8"/>
        <v>2</v>
      </c>
      <c r="H14" s="19"/>
      <c r="I14" s="40">
        <f t="shared" si="9"/>
        <v>2</v>
      </c>
      <c r="J14" s="19"/>
      <c r="K14" s="47">
        <v>2.0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117.0</v>
      </c>
      <c r="U14" s="49" t="str">
        <f t="shared" si="10"/>
        <v>8:08 Bullet shot Cup (Канада) Djack  - (США) nea1r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50" t="s">
        <v>0</v>
      </c>
      <c r="B15" s="46">
        <v>0.3416666666666667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Mutabor102</v>
      </c>
      <c r="F15" s="47" t="str">
        <f t="shared" si="7"/>
        <v>nea1r</v>
      </c>
      <c r="G15" s="40">
        <f t="shared" si="8"/>
        <v>1</v>
      </c>
      <c r="H15" s="19"/>
      <c r="I15" s="40">
        <f t="shared" si="9"/>
        <v>0</v>
      </c>
      <c r="J15" s="19"/>
      <c r="K15" s="47">
        <v>1.0</v>
      </c>
      <c r="L15" s="47">
        <v>0.0</v>
      </c>
      <c r="M15" s="12"/>
      <c r="N15" s="12"/>
      <c r="O15" s="12"/>
      <c r="P15" s="12"/>
      <c r="Q15" s="12"/>
      <c r="R15" s="12"/>
      <c r="S15" s="12"/>
      <c r="T15" s="48">
        <v>118.0</v>
      </c>
      <c r="U15" s="49" t="str">
        <f t="shared" si="10"/>
        <v>8:12 Bullet shot Cup (Швеция) Mutabor102  - (США) nea1r</v>
      </c>
      <c r="V15" s="12" t="str">
        <f t="shared" si="11"/>
        <v>1:0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0.34444444444444444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Mutabor102</v>
      </c>
      <c r="F16" s="47" t="str">
        <f t="shared" si="7"/>
        <v>nea1r</v>
      </c>
      <c r="G16" s="40">
        <f t="shared" si="8"/>
        <v>2</v>
      </c>
      <c r="H16" s="19"/>
      <c r="I16" s="40">
        <f t="shared" si="9"/>
        <v>2</v>
      </c>
      <c r="J16" s="19"/>
      <c r="K16" s="47">
        <v>2.0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119.0</v>
      </c>
      <c r="U16" s="49" t="str">
        <f t="shared" si="10"/>
        <v>8:16 Bullet shot Cup (Швеция) Mutabor102  - (США) nea1r</v>
      </c>
      <c r="V16" s="12" t="str">
        <f t="shared" si="11"/>
        <v>2:2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0.3472222222222222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Mutabor102</v>
      </c>
      <c r="F17" s="47" t="str">
        <f t="shared" si="7"/>
        <v>nea1r</v>
      </c>
      <c r="G17" s="40">
        <f t="shared" si="8"/>
        <v>0</v>
      </c>
      <c r="H17" s="19"/>
      <c r="I17" s="40">
        <f t="shared" si="9"/>
        <v>1</v>
      </c>
      <c r="J17" s="19"/>
      <c r="K17" s="47">
        <v>0.0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120.0</v>
      </c>
      <c r="U17" s="49" t="str">
        <f t="shared" si="10"/>
        <v>8:20 Bullet shot Cup (Швеция) Mutabor102  - (США) nea1r</v>
      </c>
      <c r="V17" s="12" t="str">
        <f t="shared" si="11"/>
        <v>0:1</v>
      </c>
      <c r="W17" s="12"/>
      <c r="X17" s="12"/>
      <c r="Y17" s="12"/>
      <c r="Z17" s="53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4" t="s">
        <v>0</v>
      </c>
      <c r="B18" s="46">
        <v>0.35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Mutabor102</v>
      </c>
      <c r="F18" s="47" t="str">
        <f t="shared" ref="F18:F23" si="15">$E$4</f>
        <v>Djack</v>
      </c>
      <c r="G18" s="40">
        <f t="shared" si="8"/>
        <v>2</v>
      </c>
      <c r="H18" s="19"/>
      <c r="I18" s="40">
        <f t="shared" si="9"/>
        <v>2</v>
      </c>
      <c r="J18" s="19"/>
      <c r="K18" s="47">
        <v>2.0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121.0</v>
      </c>
      <c r="U18" s="49" t="str">
        <f t="shared" si="10"/>
        <v>8:24 Bullet shot Cup (Швеция) Mutabor102  - (Канада) Djack</v>
      </c>
      <c r="V18" s="12" t="str">
        <f t="shared" si="11"/>
        <v>2:2</v>
      </c>
      <c r="W18" s="12"/>
      <c r="X18" s="12"/>
      <c r="Y18" s="12"/>
      <c r="Z18" s="53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4"/>
      <c r="B19" s="46">
        <v>0.3527777777777778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Mutabor102</v>
      </c>
      <c r="F19" s="47" t="str">
        <f t="shared" si="15"/>
        <v>Djack</v>
      </c>
      <c r="G19" s="40">
        <f t="shared" si="8"/>
        <v>1</v>
      </c>
      <c r="H19" s="19"/>
      <c r="I19" s="40">
        <f t="shared" ref="I19:I23" si="16">SUM(L19,O19)</f>
        <v>1</v>
      </c>
      <c r="J19" s="19"/>
      <c r="K19" s="47">
        <v>1.0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122.0</v>
      </c>
      <c r="U19" s="49" t="str">
        <f t="shared" si="10"/>
        <v>8:28 Bullet shot Cup (Швеция) Mutabor102  - (Канада) Djack</v>
      </c>
      <c r="V19" s="12" t="str">
        <f t="shared" si="11"/>
        <v>1:1</v>
      </c>
      <c r="W19" s="12"/>
      <c r="X19" s="55"/>
      <c r="Y19" s="12"/>
      <c r="Z19" s="53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0.35555555555555557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Mutabor102</v>
      </c>
      <c r="F20" s="47" t="str">
        <f t="shared" si="15"/>
        <v>Djack</v>
      </c>
      <c r="G20" s="40">
        <f t="shared" si="8"/>
        <v>1</v>
      </c>
      <c r="H20" s="19"/>
      <c r="I20" s="40">
        <f t="shared" si="16"/>
        <v>2</v>
      </c>
      <c r="J20" s="19"/>
      <c r="K20" s="47">
        <v>1.0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123.0</v>
      </c>
      <c r="U20" s="49" t="str">
        <f t="shared" si="10"/>
        <v>8:32 Bullet shot Cup (Швеция) Mutabor102  - (Канада) Djack</v>
      </c>
      <c r="V20" s="12" t="str">
        <f t="shared" si="11"/>
        <v>1:2</v>
      </c>
      <c r="W20" s="12"/>
      <c r="X20" s="55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0.35833333333333334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nea1r</v>
      </c>
      <c r="F21" s="47" t="str">
        <f t="shared" si="15"/>
        <v>Djack</v>
      </c>
      <c r="G21" s="40">
        <f t="shared" si="8"/>
        <v>1</v>
      </c>
      <c r="H21" s="19"/>
      <c r="I21" s="40">
        <f t="shared" si="16"/>
        <v>2</v>
      </c>
      <c r="J21" s="19"/>
      <c r="K21" s="47">
        <v>1.0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124.0</v>
      </c>
      <c r="U21" s="49" t="str">
        <f t="shared" si="10"/>
        <v>8:36 Bullet shot Cup (США) nea1r  - (Канада) Djack</v>
      </c>
      <c r="V21" s="12" t="str">
        <f t="shared" si="11"/>
        <v>1:2</v>
      </c>
      <c r="W21" s="12"/>
      <c r="X21" s="55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0.3611111111111111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nea1r</v>
      </c>
      <c r="F22" s="47" t="str">
        <f t="shared" si="15"/>
        <v>Djack</v>
      </c>
      <c r="G22" s="40">
        <f t="shared" si="8"/>
        <v>0</v>
      </c>
      <c r="H22" s="19"/>
      <c r="I22" s="40">
        <f t="shared" si="16"/>
        <v>0</v>
      </c>
      <c r="J22" s="19"/>
      <c r="K22" s="47">
        <v>0.0</v>
      </c>
      <c r="L22" s="47">
        <v>0.0</v>
      </c>
      <c r="M22" s="12"/>
      <c r="N22" s="12"/>
      <c r="O22" s="12"/>
      <c r="P22" s="12"/>
      <c r="Q22" s="12"/>
      <c r="R22" s="12"/>
      <c r="S22" s="12"/>
      <c r="T22" s="48">
        <v>125.0</v>
      </c>
      <c r="U22" s="49" t="str">
        <f t="shared" si="10"/>
        <v>8:40 Bullet shot Cup (США) nea1r  - (Канада) Djack</v>
      </c>
      <c r="V22" s="12" t="str">
        <f t="shared" si="11"/>
        <v>0:0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0.3638888888888889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nea1r</v>
      </c>
      <c r="F23" s="47" t="str">
        <f t="shared" si="15"/>
        <v>Djack</v>
      </c>
      <c r="G23" s="40">
        <f t="shared" si="8"/>
        <v>2</v>
      </c>
      <c r="H23" s="19"/>
      <c r="I23" s="40">
        <f t="shared" si="16"/>
        <v>2</v>
      </c>
      <c r="J23" s="19"/>
      <c r="K23" s="47">
        <v>2.0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126.0</v>
      </c>
      <c r="U23" s="49" t="str">
        <f t="shared" si="10"/>
        <v>8:44 Bullet shot Cup (США) nea1r  - (Канада) Djack</v>
      </c>
      <c r="V23" s="12" t="str">
        <f t="shared" si="11"/>
        <v>2:2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0.36666666666666664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nea1r</v>
      </c>
      <c r="F24" s="51" t="str">
        <f t="shared" ref="F24:F29" si="20">$E$6</f>
        <v>Mutabor102</v>
      </c>
      <c r="G24" s="40">
        <f t="shared" si="8"/>
        <v>3</v>
      </c>
      <c r="H24" s="19"/>
      <c r="I24" s="40">
        <f t="shared" ref="I24:I30" si="21">SUM(L24)</f>
        <v>2</v>
      </c>
      <c r="J24" s="19"/>
      <c r="K24" s="47">
        <v>3.0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127.0</v>
      </c>
      <c r="U24" s="49" t="str">
        <f t="shared" si="10"/>
        <v>8:48 Bullet shot Cup (США) nea1r  - (Швеция) Mutabor102</v>
      </c>
      <c r="V24" s="12" t="str">
        <f t="shared" si="11"/>
        <v>3:2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 t="s">
        <v>0</v>
      </c>
      <c r="B25" s="46">
        <v>0.36944444444444446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nea1r</v>
      </c>
      <c r="F25" s="51" t="str">
        <f t="shared" si="20"/>
        <v>Mutabor102</v>
      </c>
      <c r="G25" s="40">
        <f t="shared" si="8"/>
        <v>0</v>
      </c>
      <c r="H25" s="19"/>
      <c r="I25" s="40">
        <f t="shared" si="21"/>
        <v>2</v>
      </c>
      <c r="J25" s="19"/>
      <c r="K25" s="47">
        <v>0.0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128.0</v>
      </c>
      <c r="U25" s="49" t="str">
        <f t="shared" si="10"/>
        <v>8:52 Bullet shot Cup (США) nea1r  - (Швеция) Mutabor102</v>
      </c>
      <c r="V25" s="12" t="str">
        <f t="shared" si="11"/>
        <v>0:2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0.37222222222222223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nea1r</v>
      </c>
      <c r="F26" s="51" t="str">
        <f t="shared" si="20"/>
        <v>Mutabor102</v>
      </c>
      <c r="G26" s="40">
        <f t="shared" si="8"/>
        <v>1</v>
      </c>
      <c r="H26" s="19"/>
      <c r="I26" s="40">
        <f t="shared" si="21"/>
        <v>1</v>
      </c>
      <c r="J26" s="19"/>
      <c r="K26" s="47">
        <v>1.0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129.0</v>
      </c>
      <c r="U26" s="49" t="str">
        <f t="shared" si="10"/>
        <v>8:56 Bullet shot Cup (США) nea1r  - (Швеция) Mutabor102</v>
      </c>
      <c r="V26" s="12" t="str">
        <f t="shared" si="11"/>
        <v>1:1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0.375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Djack</v>
      </c>
      <c r="F27" s="51" t="str">
        <f t="shared" si="20"/>
        <v>Mutabor102</v>
      </c>
      <c r="G27" s="40">
        <f t="shared" si="8"/>
        <v>1</v>
      </c>
      <c r="H27" s="19"/>
      <c r="I27" s="40">
        <f t="shared" si="21"/>
        <v>0</v>
      </c>
      <c r="J27" s="19"/>
      <c r="K27" s="47">
        <v>1.0</v>
      </c>
      <c r="L27" s="47">
        <v>0.0</v>
      </c>
      <c r="M27" s="12"/>
      <c r="N27" s="12"/>
      <c r="O27" s="12"/>
      <c r="P27" s="12"/>
      <c r="Q27" s="12"/>
      <c r="R27" s="12"/>
      <c r="S27" s="12"/>
      <c r="T27" s="48">
        <v>130.0</v>
      </c>
      <c r="U27" s="49" t="str">
        <f t="shared" si="10"/>
        <v>9:00 Bullet shot Cup (Канада) Djack  - (Швеция) Mutabor102</v>
      </c>
      <c r="V27" s="12" t="str">
        <f t="shared" si="11"/>
        <v>1:0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0.37777777777777777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Djack</v>
      </c>
      <c r="F28" s="51" t="str">
        <f t="shared" si="20"/>
        <v>Mutabor102</v>
      </c>
      <c r="G28" s="40">
        <f t="shared" si="8"/>
        <v>0</v>
      </c>
      <c r="H28" s="19"/>
      <c r="I28" s="40">
        <f t="shared" si="21"/>
        <v>1</v>
      </c>
      <c r="J28" s="19"/>
      <c r="K28" s="47">
        <v>0.0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131.0</v>
      </c>
      <c r="U28" s="49" t="str">
        <f t="shared" si="10"/>
        <v>9:04 Bullet shot Cup (Канада) Djack  - (Швеция) Mutabor102</v>
      </c>
      <c r="V28" s="12" t="str">
        <f t="shared" si="11"/>
        <v>0:1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0.38055555555555554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Djack</v>
      </c>
      <c r="F29" s="51" t="str">
        <f t="shared" si="20"/>
        <v>Mutabor102</v>
      </c>
      <c r="G29" s="40">
        <f t="shared" si="8"/>
        <v>1</v>
      </c>
      <c r="H29" s="19"/>
      <c r="I29" s="40">
        <f t="shared" si="21"/>
        <v>0</v>
      </c>
      <c r="J29" s="19"/>
      <c r="K29" s="47">
        <v>1.0</v>
      </c>
      <c r="L29" s="47">
        <v>0.0</v>
      </c>
      <c r="M29" s="12"/>
      <c r="N29" s="12"/>
      <c r="O29" s="12"/>
      <c r="P29" s="12"/>
      <c r="Q29" s="12"/>
      <c r="R29" s="12"/>
      <c r="S29" s="12"/>
      <c r="T29" s="48">
        <v>132.0</v>
      </c>
      <c r="U29" s="49" t="str">
        <f t="shared" si="10"/>
        <v>9:08 Bullet shot Cup (Канада) Djack  - (Швеция) Mutabor102</v>
      </c>
      <c r="V29" s="12" t="str">
        <f t="shared" si="11"/>
        <v>1:0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0.38333333333333336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Djack</v>
      </c>
      <c r="F30" s="47" t="str">
        <f t="shared" ref="F30:F35" si="25">$E$5</f>
        <v>nea1r</v>
      </c>
      <c r="G30" s="40">
        <f t="shared" si="8"/>
        <v>1</v>
      </c>
      <c r="H30" s="19"/>
      <c r="I30" s="40">
        <f t="shared" si="21"/>
        <v>2</v>
      </c>
      <c r="J30" s="19"/>
      <c r="K30" s="47">
        <v>1.0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133.0</v>
      </c>
      <c r="U30" s="49" t="str">
        <f t="shared" si="10"/>
        <v>9:12 Bullet shot Cup (Канада) Djack  - (США) nea1r</v>
      </c>
      <c r="V30" s="12" t="str">
        <f t="shared" si="11"/>
        <v>1:2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 t="s">
        <v>0</v>
      </c>
      <c r="B31" s="46">
        <v>0.3861111111111111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Djack</v>
      </c>
      <c r="F31" s="47" t="str">
        <f t="shared" si="25"/>
        <v>nea1r</v>
      </c>
      <c r="G31" s="40">
        <f t="shared" si="8"/>
        <v>1</v>
      </c>
      <c r="H31" s="19"/>
      <c r="I31" s="40">
        <f t="shared" ref="I31:I35" si="26">SUM(L31,O31)</f>
        <v>1</v>
      </c>
      <c r="J31" s="19"/>
      <c r="K31" s="47">
        <v>1.0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134.0</v>
      </c>
      <c r="U31" s="49" t="str">
        <f t="shared" si="10"/>
        <v>9:16 Bullet shot Cup (Канада) Djack  - (США) nea1r</v>
      </c>
      <c r="V31" s="12" t="str">
        <f t="shared" si="11"/>
        <v>1:1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0.3888888888888889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Djack</v>
      </c>
      <c r="F32" s="47" t="str">
        <f t="shared" si="25"/>
        <v>nea1r</v>
      </c>
      <c r="G32" s="40">
        <f t="shared" si="8"/>
        <v>2</v>
      </c>
      <c r="H32" s="19"/>
      <c r="I32" s="40">
        <f t="shared" si="26"/>
        <v>2</v>
      </c>
      <c r="J32" s="19"/>
      <c r="K32" s="47">
        <v>2.0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135.0</v>
      </c>
      <c r="U32" s="49" t="str">
        <f t="shared" si="10"/>
        <v>9:20 Bullet shot Cup (Канада) Djack  - (США) nea1r</v>
      </c>
      <c r="V32" s="12" t="str">
        <f t="shared" si="11"/>
        <v>2:2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0.39166666666666666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Mutabor102</v>
      </c>
      <c r="F33" s="47" t="str">
        <f t="shared" si="25"/>
        <v>nea1r</v>
      </c>
      <c r="G33" s="40">
        <f t="shared" si="8"/>
        <v>1</v>
      </c>
      <c r="H33" s="19"/>
      <c r="I33" s="40">
        <f t="shared" si="26"/>
        <v>2</v>
      </c>
      <c r="J33" s="19"/>
      <c r="K33" s="47">
        <v>1.0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136.0</v>
      </c>
      <c r="U33" s="49" t="str">
        <f t="shared" si="10"/>
        <v>9:24 Bullet shot Cup (Швеция) Mutabor102  - (США) nea1r</v>
      </c>
      <c r="V33" s="12" t="str">
        <f t="shared" si="11"/>
        <v>1:2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0.39444444444444443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Mutabor102</v>
      </c>
      <c r="F34" s="47" t="str">
        <f t="shared" si="25"/>
        <v>nea1r</v>
      </c>
      <c r="G34" s="40">
        <f t="shared" si="8"/>
        <v>2</v>
      </c>
      <c r="H34" s="19"/>
      <c r="I34" s="40">
        <f t="shared" si="26"/>
        <v>1</v>
      </c>
      <c r="J34" s="19"/>
      <c r="K34" s="47">
        <v>2.0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137.0</v>
      </c>
      <c r="U34" s="49" t="str">
        <f t="shared" si="10"/>
        <v>9:28 Bullet shot Cup (Швеция) Mutabor102  - (США) nea1r</v>
      </c>
      <c r="V34" s="12" t="str">
        <f t="shared" si="11"/>
        <v>2:1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0.3972222222222222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Mutabor102</v>
      </c>
      <c r="F35" s="47" t="str">
        <f t="shared" si="25"/>
        <v>nea1r</v>
      </c>
      <c r="G35" s="40">
        <f t="shared" si="8"/>
        <v>2</v>
      </c>
      <c r="H35" s="19"/>
      <c r="I35" s="40">
        <f t="shared" si="26"/>
        <v>0</v>
      </c>
      <c r="J35" s="19"/>
      <c r="K35" s="47">
        <v>2.0</v>
      </c>
      <c r="L35" s="47">
        <v>0.0</v>
      </c>
      <c r="M35" s="12"/>
      <c r="N35" s="12"/>
      <c r="O35" s="12"/>
      <c r="P35" s="12"/>
      <c r="Q35" s="12"/>
      <c r="R35" s="12"/>
      <c r="S35" s="12"/>
      <c r="T35" s="48">
        <v>138.0</v>
      </c>
      <c r="U35" s="49" t="str">
        <f t="shared" si="10"/>
        <v>9:32 Bullet shot Cup (Швеция) Mutabor102  - (США) nea1r</v>
      </c>
      <c r="V35" s="12" t="str">
        <f t="shared" si="11"/>
        <v>2:0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0.4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Mutabor102</v>
      </c>
      <c r="F36" s="47" t="str">
        <f t="shared" ref="F36:F41" si="30">$E$4</f>
        <v>Djack</v>
      </c>
      <c r="G36" s="40">
        <f t="shared" si="8"/>
        <v>1</v>
      </c>
      <c r="H36" s="19"/>
      <c r="I36" s="40">
        <f t="shared" ref="I36:I42" si="31">SUM(L36)</f>
        <v>2</v>
      </c>
      <c r="J36" s="19"/>
      <c r="K36" s="47">
        <v>1.0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139.0</v>
      </c>
      <c r="U36" s="49" t="str">
        <f t="shared" si="10"/>
        <v>9:36 Bullet shot Cup (Швеция) Mutabor102  - (Канада) Djack</v>
      </c>
      <c r="V36" s="12" t="str">
        <f t="shared" si="11"/>
        <v>1:2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0.4027777777777778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Mutabor102</v>
      </c>
      <c r="F37" s="47" t="str">
        <f t="shared" si="30"/>
        <v>Djack</v>
      </c>
      <c r="G37" s="40">
        <f t="shared" si="8"/>
        <v>0</v>
      </c>
      <c r="H37" s="19"/>
      <c r="I37" s="40">
        <f t="shared" si="31"/>
        <v>0</v>
      </c>
      <c r="J37" s="19"/>
      <c r="K37" s="47">
        <v>0.0</v>
      </c>
      <c r="L37" s="47">
        <v>0.0</v>
      </c>
      <c r="M37" s="12"/>
      <c r="N37" s="12"/>
      <c r="O37" s="12"/>
      <c r="P37" s="12"/>
      <c r="Q37" s="12"/>
      <c r="R37" s="12"/>
      <c r="S37" s="12"/>
      <c r="T37" s="48">
        <v>140.0</v>
      </c>
      <c r="U37" s="49" t="str">
        <f t="shared" si="10"/>
        <v>9:40 Bullet shot Cup (Швеция) Mutabor102  - (Канада) Djack</v>
      </c>
      <c r="V37" s="12" t="str">
        <f t="shared" si="11"/>
        <v>0:0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0.40555555555555556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Mutabor102</v>
      </c>
      <c r="F38" s="47" t="str">
        <f t="shared" si="30"/>
        <v>Djack</v>
      </c>
      <c r="G38" s="40">
        <f t="shared" si="8"/>
        <v>2</v>
      </c>
      <c r="H38" s="19"/>
      <c r="I38" s="40">
        <f t="shared" si="31"/>
        <v>0</v>
      </c>
      <c r="J38" s="19"/>
      <c r="K38" s="47">
        <v>2.0</v>
      </c>
      <c r="L38" s="47">
        <v>0.0</v>
      </c>
      <c r="M38" s="12"/>
      <c r="N38" s="12"/>
      <c r="O38" s="12"/>
      <c r="P38" s="12"/>
      <c r="Q38" s="12"/>
      <c r="R38" s="12"/>
      <c r="S38" s="12"/>
      <c r="T38" s="48">
        <v>141.0</v>
      </c>
      <c r="U38" s="49" t="str">
        <f t="shared" si="10"/>
        <v>9:44 Bullet shot Cup (Швеция) Mutabor102  - (Канада) Djack</v>
      </c>
      <c r="V38" s="12" t="str">
        <f t="shared" si="11"/>
        <v>2:0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0.4083333333333333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nea1r</v>
      </c>
      <c r="F39" s="47" t="str">
        <f t="shared" si="30"/>
        <v>Djack</v>
      </c>
      <c r="G39" s="40">
        <f t="shared" si="8"/>
        <v>0</v>
      </c>
      <c r="H39" s="19"/>
      <c r="I39" s="40">
        <f t="shared" si="31"/>
        <v>1</v>
      </c>
      <c r="J39" s="19"/>
      <c r="K39" s="47">
        <v>0.0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142.0</v>
      </c>
      <c r="U39" s="49" t="str">
        <f t="shared" si="10"/>
        <v>9:48 Bullet shot Cup (США) nea1r  - (Канада) Djack</v>
      </c>
      <c r="V39" s="12" t="str">
        <f t="shared" si="11"/>
        <v>0:1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35"/>
      <c r="B40" s="46">
        <v>0.4111111111111111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nea1r</v>
      </c>
      <c r="F40" s="47" t="str">
        <f t="shared" si="30"/>
        <v>Djack</v>
      </c>
      <c r="G40" s="40">
        <f t="shared" si="8"/>
        <v>3</v>
      </c>
      <c r="H40" s="19"/>
      <c r="I40" s="40">
        <f t="shared" si="31"/>
        <v>2</v>
      </c>
      <c r="J40" s="19"/>
      <c r="K40" s="47">
        <v>3.0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143.0</v>
      </c>
      <c r="U40" s="49" t="str">
        <f t="shared" si="10"/>
        <v>9:52 Bullet shot Cup (США) nea1r  - (Канада) Djack</v>
      </c>
      <c r="V40" s="12" t="str">
        <f t="shared" si="11"/>
        <v>3:2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0.41388888888888886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nea1r</v>
      </c>
      <c r="F41" s="47" t="str">
        <f t="shared" si="30"/>
        <v>Djack</v>
      </c>
      <c r="G41" s="40">
        <f t="shared" si="8"/>
        <v>0</v>
      </c>
      <c r="H41" s="19"/>
      <c r="I41" s="40">
        <f t="shared" si="31"/>
        <v>0</v>
      </c>
      <c r="J41" s="19"/>
      <c r="K41" s="47">
        <v>0.0</v>
      </c>
      <c r="L41" s="47">
        <v>0.0</v>
      </c>
      <c r="M41" s="12"/>
      <c r="N41" s="12"/>
      <c r="O41" s="12"/>
      <c r="P41" s="12"/>
      <c r="Q41" s="12"/>
      <c r="R41" s="12"/>
      <c r="S41" s="12"/>
      <c r="T41" s="48">
        <v>144.0</v>
      </c>
      <c r="U41" s="49" t="str">
        <f t="shared" si="10"/>
        <v>9:56 Bullet shot Cup (США) nea1r  - (Канада) Djack</v>
      </c>
      <c r="V41" s="12" t="str">
        <f t="shared" si="11"/>
        <v>0:0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0.4166666666666667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nea1r</v>
      </c>
      <c r="F42" s="47" t="str">
        <f t="shared" ref="F42:F47" si="35">$E$6</f>
        <v>Mutabor102</v>
      </c>
      <c r="G42" s="40">
        <f t="shared" si="8"/>
        <v>1</v>
      </c>
      <c r="H42" s="19"/>
      <c r="I42" s="40">
        <f t="shared" si="31"/>
        <v>1</v>
      </c>
      <c r="J42" s="19"/>
      <c r="K42" s="47">
        <v>1.0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145.0</v>
      </c>
      <c r="U42" s="49" t="str">
        <f t="shared" si="10"/>
        <v>10:00 Bullet shot Cup (США) nea1r  - (Швеция) Mutabor102</v>
      </c>
      <c r="V42" s="12" t="str">
        <f t="shared" si="11"/>
        <v>1:1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 t="s">
        <v>0</v>
      </c>
      <c r="B43" s="46">
        <v>0.41944444444444445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nea1r</v>
      </c>
      <c r="F43" s="47" t="str">
        <f t="shared" si="35"/>
        <v>Mutabor102</v>
      </c>
      <c r="G43" s="40">
        <f t="shared" si="8"/>
        <v>0</v>
      </c>
      <c r="H43" s="19"/>
      <c r="I43" s="40">
        <f t="shared" ref="I43:I47" si="36">SUM(L43,O43)</f>
        <v>2</v>
      </c>
      <c r="J43" s="19"/>
      <c r="K43" s="47">
        <v>0.0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146.0</v>
      </c>
      <c r="U43" s="49" t="str">
        <f t="shared" si="10"/>
        <v>10:04 Bullet shot Cup (США) nea1r  - (Швеция) Mutabor102</v>
      </c>
      <c r="V43" s="12" t="str">
        <f t="shared" si="11"/>
        <v>0:2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0.4222222222222222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nea1r</v>
      </c>
      <c r="F44" s="47" t="str">
        <f t="shared" si="35"/>
        <v>Mutabor102</v>
      </c>
      <c r="G44" s="40">
        <f t="shared" si="8"/>
        <v>2</v>
      </c>
      <c r="H44" s="19"/>
      <c r="I44" s="40">
        <f t="shared" si="36"/>
        <v>0</v>
      </c>
      <c r="J44" s="19"/>
      <c r="K44" s="47">
        <v>2.0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147.0</v>
      </c>
      <c r="U44" s="49" t="str">
        <f t="shared" si="10"/>
        <v>10:08 Bullet shot Cup (США) nea1r  - (Швеция) Mutabor102</v>
      </c>
      <c r="V44" s="12" t="str">
        <f t="shared" si="11"/>
        <v>2:0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0.425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Djack</v>
      </c>
      <c r="F45" s="47" t="str">
        <f t="shared" si="35"/>
        <v>Mutabor102</v>
      </c>
      <c r="G45" s="40">
        <f t="shared" si="8"/>
        <v>1</v>
      </c>
      <c r="H45" s="19"/>
      <c r="I45" s="40">
        <f t="shared" si="36"/>
        <v>2</v>
      </c>
      <c r="J45" s="19"/>
      <c r="K45" s="47">
        <v>1.0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148.0</v>
      </c>
      <c r="U45" s="49" t="str">
        <f t="shared" si="10"/>
        <v>10:12 Bullet shot Cup (Канада) Djack  - (Швеция) Mutabor102</v>
      </c>
      <c r="V45" s="12" t="str">
        <f t="shared" si="11"/>
        <v>1:2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0.42777777777777776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Djack</v>
      </c>
      <c r="F46" s="47" t="str">
        <f t="shared" si="35"/>
        <v>Mutabor102</v>
      </c>
      <c r="G46" s="40">
        <f t="shared" si="8"/>
        <v>1</v>
      </c>
      <c r="H46" s="19"/>
      <c r="I46" s="40">
        <f t="shared" si="36"/>
        <v>2</v>
      </c>
      <c r="J46" s="19"/>
      <c r="K46" s="47">
        <v>1.0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149.0</v>
      </c>
      <c r="U46" s="49" t="str">
        <f t="shared" si="10"/>
        <v>10:16 Bullet shot Cup (Канада) Djack  - (Швеция) Mutabor102</v>
      </c>
      <c r="V46" s="12" t="str">
        <f t="shared" si="11"/>
        <v>1:2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0.4305555555555556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Djack</v>
      </c>
      <c r="F47" s="47" t="str">
        <f t="shared" si="35"/>
        <v>Mutabor102</v>
      </c>
      <c r="G47" s="40">
        <f t="shared" si="8"/>
        <v>2</v>
      </c>
      <c r="H47" s="19"/>
      <c r="I47" s="40">
        <f t="shared" si="36"/>
        <v>3</v>
      </c>
      <c r="J47" s="19"/>
      <c r="K47" s="47">
        <v>2.0</v>
      </c>
      <c r="L47" s="47">
        <v>3.0</v>
      </c>
      <c r="M47" s="12"/>
      <c r="N47" s="12"/>
      <c r="O47" s="12"/>
      <c r="P47" s="12"/>
      <c r="Q47" s="12"/>
      <c r="R47" s="12"/>
      <c r="S47" s="12"/>
      <c r="T47" s="48">
        <v>150.0</v>
      </c>
      <c r="U47" s="49" t="str">
        <f t="shared" si="10"/>
        <v>10:20 Bullet shot Cup (Канада) Djack  - (Швеция) Mutabor102</v>
      </c>
      <c r="V47" s="12" t="str">
        <f t="shared" si="11"/>
        <v>2:3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35"/>
      <c r="B48" s="46">
        <v>0.43333333333333335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Djack</v>
      </c>
      <c r="F48" s="47" t="str">
        <f t="shared" ref="F48:F51" si="40">$E$5</f>
        <v>nea1r</v>
      </c>
      <c r="G48" s="40">
        <f t="shared" si="8"/>
        <v>1</v>
      </c>
      <c r="H48" s="19"/>
      <c r="I48" s="40">
        <f>SUM(L48)</f>
        <v>1</v>
      </c>
      <c r="J48" s="19"/>
      <c r="K48" s="47">
        <v>1.0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151.0</v>
      </c>
      <c r="U48" s="49" t="str">
        <f t="shared" si="10"/>
        <v>10:24 Bullet shot Cup (Канада) Djack  - (США) nea1r</v>
      </c>
      <c r="V48" s="12" t="str">
        <f t="shared" si="11"/>
        <v>1:1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0.4361111111111111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Djack</v>
      </c>
      <c r="F49" s="47" t="str">
        <f t="shared" si="40"/>
        <v>nea1r</v>
      </c>
      <c r="G49" s="40">
        <f t="shared" si="8"/>
        <v>2</v>
      </c>
      <c r="H49" s="19"/>
      <c r="I49" s="40">
        <f t="shared" ref="I49:I53" si="41">SUM(L49,O49)</f>
        <v>2</v>
      </c>
      <c r="J49" s="19"/>
      <c r="K49" s="47">
        <v>2.0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152.0</v>
      </c>
      <c r="U49" s="49" t="str">
        <f t="shared" si="10"/>
        <v>10:28 Bullet shot Cup (Канада) Djack  - (США) nea1r</v>
      </c>
      <c r="V49" s="12" t="str">
        <f t="shared" si="11"/>
        <v>2:2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0.4388888888888889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Mutabor102</v>
      </c>
      <c r="F50" s="47" t="str">
        <f t="shared" si="40"/>
        <v>nea1r</v>
      </c>
      <c r="G50" s="40">
        <f t="shared" si="8"/>
        <v>2</v>
      </c>
      <c r="H50" s="19"/>
      <c r="I50" s="40">
        <f t="shared" si="41"/>
        <v>0</v>
      </c>
      <c r="J50" s="19"/>
      <c r="K50" s="47">
        <v>2.0</v>
      </c>
      <c r="L50" s="47">
        <v>0.0</v>
      </c>
      <c r="M50" s="12"/>
      <c r="N50" s="12"/>
      <c r="O50" s="12"/>
      <c r="P50" s="12"/>
      <c r="Q50" s="12"/>
      <c r="R50" s="12"/>
      <c r="S50" s="12"/>
      <c r="T50" s="48">
        <v>153.0</v>
      </c>
      <c r="U50" s="49" t="str">
        <f t="shared" si="10"/>
        <v>10:32 Bullet shot Cup (Швеция) Mutabor102  - (США) nea1r</v>
      </c>
      <c r="V50" s="12" t="str">
        <f t="shared" si="11"/>
        <v>2:0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 t="s">
        <v>0</v>
      </c>
      <c r="B51" s="46">
        <v>0.44166666666666665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Mutabor102</v>
      </c>
      <c r="F51" s="47" t="str">
        <f t="shared" si="40"/>
        <v>nea1r</v>
      </c>
      <c r="G51" s="40">
        <f t="shared" si="8"/>
        <v>3</v>
      </c>
      <c r="H51" s="19"/>
      <c r="I51" s="40">
        <f t="shared" si="41"/>
        <v>1</v>
      </c>
      <c r="J51" s="19"/>
      <c r="K51" s="47">
        <v>3.0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154.0</v>
      </c>
      <c r="U51" s="49" t="str">
        <f t="shared" si="10"/>
        <v>10:36 Bullet shot Cup (Швеция) Mutabor102  - (США) nea1r</v>
      </c>
      <c r="V51" s="12" t="str">
        <f t="shared" si="11"/>
        <v>3:1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0.4444444444444444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Mutabor102</v>
      </c>
      <c r="F52" s="47" t="str">
        <f t="shared" ref="F52:F53" si="45">$E$4</f>
        <v>Djack</v>
      </c>
      <c r="G52" s="40">
        <f t="shared" si="8"/>
        <v>0</v>
      </c>
      <c r="H52" s="19"/>
      <c r="I52" s="40">
        <f t="shared" si="41"/>
        <v>2</v>
      </c>
      <c r="J52" s="19"/>
      <c r="K52" s="47">
        <v>0.0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155.0</v>
      </c>
      <c r="U52" s="49" t="str">
        <f t="shared" si="10"/>
        <v>10:40 Bullet shot Cup (Швеция) Mutabor102  - (Канада) Djack</v>
      </c>
      <c r="V52" s="12" t="str">
        <f t="shared" si="11"/>
        <v>0:2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0.44722222222222224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Mutabor102</v>
      </c>
      <c r="F53" s="47" t="str">
        <f t="shared" si="45"/>
        <v>Djack</v>
      </c>
      <c r="G53" s="40">
        <f t="shared" si="8"/>
        <v>1</v>
      </c>
      <c r="H53" s="19"/>
      <c r="I53" s="40">
        <f t="shared" si="41"/>
        <v>1</v>
      </c>
      <c r="J53" s="19"/>
      <c r="K53" s="47">
        <v>1.0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156.0</v>
      </c>
      <c r="U53" s="49" t="str">
        <f t="shared" si="10"/>
        <v>10:44 Bullet shot Cup (Швеция) Mutabor102  - (Канада) Djack</v>
      </c>
      <c r="V53" s="12" t="str">
        <f t="shared" si="11"/>
        <v>1:1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 t="s">
        <v>44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57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45</v>
      </c>
      <c r="F1" s="6">
        <f>'ТУР1'!$F$1</f>
        <v>45672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ТУР2</v>
      </c>
      <c r="W2" s="16"/>
      <c r="X2" s="16"/>
      <c r="Y2" s="16"/>
      <c r="Z2" s="17"/>
      <c r="AA2" s="18">
        <f>$F$1</f>
        <v>45672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Djack</v>
      </c>
      <c r="AG3" s="27">
        <f t="array" ref="AG3">SUM(($E$12:$E$54=AF3)*(ISNUMBER($G$12:$G$54)),($F$12:$F$54=AF3)*(ISNUMBER($I$12:$I$54)))</f>
        <v>28</v>
      </c>
      <c r="AH3" s="22">
        <f t="array" ref="AH3">SUM(('ТУР1'!home=AF3)*('ТУР2'!homescore&gt;'ТУР2'!visitorscore),('ТУР2'!visitor=AF3)*('ТУР2'!visitorscore&gt;'ТУР2'!homescore))</f>
        <v>8</v>
      </c>
      <c r="AI3" s="22">
        <f t="array" ref="AI3">SUM(('ТУР1'!home=AF3)*('ТУР2'!homescore='ТУР2'!visitorscore)*ISNUMBER('ТУР2'!visitorscore),('ТУР2'!visitor=AF3)*('ТУР2'!visitorscore='ТУР2'!homescore)*ISNUMBER('ТУР2'!homescore))</f>
        <v>10</v>
      </c>
      <c r="AJ3" s="27">
        <f t="array" ref="AJ3">SUM(('ТУР1'!home=AF3)*('ТУР2'!homescore&lt;'ТУР2'!visitorscore),('ТУР2'!visitor=AF3)*('ТУР2'!visitorscore&lt;'ТУР2'!homescore))</f>
        <v>10</v>
      </c>
      <c r="AK3" s="22">
        <f t="array" ref="AK3">SUMIF('ТУР1'!home,AF3,'ТУР2'!homescore)+SUMIF('ТУР2'!visitor,AF3,'ТУР2'!visitorscore)</f>
        <v>42</v>
      </c>
      <c r="AL3" s="27">
        <f t="array" ref="AL3">SUMIF('ТУР1'!home,AF3,'ТУР2'!visitorscore)+SUMIF('ТУР2'!visitor,AF3,'ТУР2'!homescore)</f>
        <v>46</v>
      </c>
      <c r="AM3" s="27">
        <f t="shared" ref="AM3:AM5" si="2">AK3-AL3</f>
        <v>-4</v>
      </c>
      <c r="AN3" s="22">
        <f t="array" ref="AN3">AH3*Options!$B$2+AI3*Options!$B$3+AJ3*Options!$B$4+VLOOKUP(AF3,$E$4:$F$8,2,0)</f>
        <v>34</v>
      </c>
      <c r="AO3" s="28">
        <f t="shared" ref="AO3:AO5" si="3">AK3+AM3*10000+AN3*100000000</f>
        <v>3399960042</v>
      </c>
    </row>
    <row r="4">
      <c r="A4" s="12"/>
      <c r="B4" s="12"/>
      <c r="C4" s="29" t="s">
        <v>24</v>
      </c>
      <c r="D4" s="30" t="s">
        <v>46</v>
      </c>
      <c r="E4" s="31" t="s">
        <v>26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Mutabor102</v>
      </c>
      <c r="V4" s="20">
        <f t="array" ref="V4">VLOOKUP($U4,$AF$3:$AN$5,2,0)</f>
        <v>28</v>
      </c>
      <c r="W4" s="20">
        <f t="array" ref="W4">VLOOKUP($U4,$AF$3:$AN$5,3,0)</f>
        <v>11</v>
      </c>
      <c r="X4" s="20">
        <f t="array" ref="X4">VLOOKUP($U4,$AF$3:$AN$5,4,0)</f>
        <v>11</v>
      </c>
      <c r="Y4" s="20">
        <f t="array" ref="Y4">VLOOKUP($U4,$AF$3:$AN$5,5,0)</f>
        <v>6</v>
      </c>
      <c r="Z4" s="20">
        <f t="array" ref="Z4">VLOOKUP($U4,$AF$3:$AN$5,6,0)</f>
        <v>41</v>
      </c>
      <c r="AA4" s="20">
        <f t="array" ref="AA4">VLOOKUP($U4,$AF$3:$AN$5,7,0)</f>
        <v>33</v>
      </c>
      <c r="AB4" s="20">
        <f t="array" ref="AB4">VLOOKUP($U4,$AF$3:$AN$5,8,0)</f>
        <v>8</v>
      </c>
      <c r="AC4" s="20">
        <f t="array" ref="AC4">VLOOKUP($U4,$AF$3:$AN$5,9,0)</f>
        <v>44</v>
      </c>
      <c r="AD4" s="28"/>
      <c r="AE4" s="12"/>
      <c r="AF4" s="26" t="str">
        <f t="shared" si="1"/>
        <v>nea1r</v>
      </c>
      <c r="AG4" s="27">
        <f t="array" ref="AG4">SUM(($E$12:$E$54=AF4)*(ISNUMBER($G$12:$G$54)),($F$12:$F$54=AF4)*(ISNUMBER($I$12:$I$54)))</f>
        <v>28</v>
      </c>
      <c r="AH4" s="22">
        <f t="array" ref="AH4">SUM(('ТУР1'!home=AF4)*('ТУР2'!homescore&gt;'ТУР2'!visitorscore),('ТУР2'!visitor=AF4)*('ТУР2'!visitorscore&gt;'ТУР2'!homescore))</f>
        <v>8</v>
      </c>
      <c r="AI4" s="22">
        <f t="array" ref="AI4">SUM(('ТУР1'!home=AF4)*('ТУР2'!homescore='ТУР2'!visitorscore)*ISNUMBER('ТУР2'!visitorscore),('ТУР2'!visitor=AF4)*('ТУР2'!visitorscore='ТУР2'!homescore)*ISNUMBER('ТУР2'!homescore))</f>
        <v>9</v>
      </c>
      <c r="AJ4" s="27">
        <f t="array" ref="AJ4">SUM(('ТУР1'!home=AF4)*('ТУР2'!homescore&lt;'ТУР2'!visitorscore),('ТУР2'!visitor=AF4)*('ТУР2'!visitorscore&lt;'ТУР2'!homescore))</f>
        <v>11</v>
      </c>
      <c r="AK4" s="22">
        <f t="array" ref="AK4">SUMIF('ТУР1'!home,AF4,'ТУР2'!homescore)+SUMIF('ТУР2'!visitor,AF4,'ТУР2'!visitorscore)</f>
        <v>39</v>
      </c>
      <c r="AL4" s="27">
        <f t="array" ref="AL4">SUMIF('ТУР1'!home,AF4,'ТУР2'!visitorscore)+SUMIF('ТУР2'!visitor,AF4,'ТУР2'!homescore)</f>
        <v>43</v>
      </c>
      <c r="AM4" s="27">
        <f t="shared" si="2"/>
        <v>-4</v>
      </c>
      <c r="AN4" s="22">
        <f t="array" ref="AN4">AH4*Options!$B$2+AI4*Options!$B$3+AJ4*Options!$B$4+VLOOKUP(AF4,$E$4:$F$8,2,0)</f>
        <v>33</v>
      </c>
      <c r="AO4" s="28">
        <f t="shared" si="3"/>
        <v>3299960039</v>
      </c>
    </row>
    <row r="5">
      <c r="A5" s="12"/>
      <c r="B5" s="12"/>
      <c r="C5" s="33" t="s">
        <v>27</v>
      </c>
      <c r="D5" s="30" t="s">
        <v>47</v>
      </c>
      <c r="E5" s="31" t="s">
        <v>29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Djack</v>
      </c>
      <c r="V5" s="20">
        <f t="array" ref="V5">VLOOKUP($U5,$AF$3:$AN$5,2,0)</f>
        <v>28</v>
      </c>
      <c r="W5" s="20">
        <f t="array" ref="W5">VLOOKUP($U5,$AF$3:$AN$5,3,0)</f>
        <v>8</v>
      </c>
      <c r="X5" s="20">
        <f t="array" ref="X5">VLOOKUP($U5,$AF$3:$AN$5,4,0)</f>
        <v>10</v>
      </c>
      <c r="Y5" s="20">
        <f t="array" ref="Y5">VLOOKUP($U5,$AF$3:$AN$5,5,0)</f>
        <v>10</v>
      </c>
      <c r="Z5" s="20">
        <f t="array" ref="Z5">VLOOKUP($U5,$AF$3:$AN$5,6,0)</f>
        <v>42</v>
      </c>
      <c r="AA5" s="20">
        <f t="array" ref="AA5">VLOOKUP($U5,$AF$3:$AN$5,7,0)</f>
        <v>46</v>
      </c>
      <c r="AB5" s="20">
        <f t="array" ref="AB5">VLOOKUP($U5,$AF$3:$AN$5,8,0)</f>
        <v>-4</v>
      </c>
      <c r="AC5" s="20">
        <f t="array" ref="AC5">VLOOKUP($U5,$AF$3:$AN$5,9,0)</f>
        <v>34</v>
      </c>
      <c r="AD5" s="28"/>
      <c r="AE5" s="12"/>
      <c r="AF5" s="26" t="str">
        <f t="shared" si="1"/>
        <v>Mutabor102</v>
      </c>
      <c r="AG5" s="27">
        <f t="array" ref="AG5">SUM(($E$12:$E$54=AF5)*(ISNUMBER($G$12:$G$54)),($F$12:$F$54=AF5)*(ISNUMBER($I$12:$I$54)))</f>
        <v>28</v>
      </c>
      <c r="AH5" s="22">
        <f t="array" ref="AH5">SUM(('ТУР1'!home=AF5)*('ТУР2'!homescore&gt;'ТУР2'!visitorscore),('ТУР2'!visitor=AF5)*('ТУР2'!visitorscore&gt;'ТУР2'!homescore))</f>
        <v>11</v>
      </c>
      <c r="AI5" s="22">
        <f t="array" ref="AI5">SUM(('ТУР1'!home=AF5)*('ТУР2'!homescore='ТУР2'!visitorscore)*ISNUMBER('ТУР2'!visitorscore),('ТУР2'!visitor=AF5)*('ТУР2'!visitorscore='ТУР2'!homescore)*ISNUMBER('ТУР2'!homescore))</f>
        <v>11</v>
      </c>
      <c r="AJ5" s="27">
        <f t="array" ref="AJ5">SUM(('ТУР1'!home=AF5)*('ТУР2'!homescore&lt;'ТУР2'!visitorscore),('ТУР2'!visitor=AF5)*('ТУР2'!visitorscore&lt;'ТУР2'!homescore))</f>
        <v>6</v>
      </c>
      <c r="AK5" s="22">
        <f t="array" ref="AK5">SUMIF('ТУР1'!home,AF5,'ТУР2'!homescore)+SUMIF('ТУР2'!visitor,AF5,'ТУР2'!visitorscore)</f>
        <v>41</v>
      </c>
      <c r="AL5" s="27">
        <f t="array" ref="AL5">SUMIF('ТУР1'!home,AF5,'ТУР2'!visitorscore)+SUMIF('ТУР2'!visitor,AF5,'ТУР2'!homescore)</f>
        <v>33</v>
      </c>
      <c r="AM5" s="27">
        <f t="shared" si="2"/>
        <v>8</v>
      </c>
      <c r="AN5" s="22">
        <f t="array" ref="AN5">AH5*Options!$B$2+AI5*Options!$B$3+AJ5*Options!$B$4+VLOOKUP(AF5,$E$4:$F$8,2,0)</f>
        <v>44</v>
      </c>
      <c r="AO5" s="28">
        <f t="shared" si="3"/>
        <v>4400080041</v>
      </c>
    </row>
    <row r="6">
      <c r="A6" s="12"/>
      <c r="B6" s="12"/>
      <c r="C6" s="31" t="s">
        <v>30</v>
      </c>
      <c r="D6" s="30" t="s">
        <v>48</v>
      </c>
      <c r="E6" s="34" t="s">
        <v>32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nea1r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9</v>
      </c>
      <c r="Y6" s="20">
        <f t="array" ref="Y6">VLOOKUP($U6,$AF$3:$AN$5,5,0)</f>
        <v>11</v>
      </c>
      <c r="Z6" s="20">
        <f t="array" ref="Z6">VLOOKUP($U6,$AF$3:$AN$5,6,0)</f>
        <v>39</v>
      </c>
      <c r="AA6" s="20">
        <f t="array" ref="AA6">VLOOKUP($U6,$AF$3:$AN$5,7,0)</f>
        <v>43</v>
      </c>
      <c r="AB6" s="20">
        <f t="array" ref="AB6">VLOOKUP($U6,$AF$3:$AN$5,8,0)</f>
        <v>-4</v>
      </c>
      <c r="AC6" s="20">
        <f t="array" ref="AC6">VLOOKUP($U6,$AF$3:$AN$5,9,0)</f>
        <v>33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0.4583333333333333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Djack</v>
      </c>
      <c r="F12" s="47" t="str">
        <f t="shared" ref="F12:F17" si="7">$E$5</f>
        <v>nea1r</v>
      </c>
      <c r="G12" s="40">
        <f t="shared" ref="G12:G53" si="8">SUM(K12)</f>
        <v>2</v>
      </c>
      <c r="H12" s="19"/>
      <c r="I12" s="40">
        <f t="shared" ref="I12:I18" si="9">SUM(L12)</f>
        <v>1</v>
      </c>
      <c r="J12" s="19"/>
      <c r="K12" s="47">
        <v>2.0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157.0</v>
      </c>
      <c r="U12" s="49" t="str">
        <f t="shared" ref="U12:U53" si="10">TEXT(B12,"h:mm")&amp;" "&amp;($C$1)&amp;" ("&amp;C12&amp;") "&amp;E12&amp;" "&amp;" - ("&amp;D12&amp;") "&amp;F12&amp;""</f>
        <v>11:00 Bullet shot Cup (Финляндия) Djack  - (Чехия) nea1r</v>
      </c>
      <c r="V12" s="12" t="str">
        <f t="shared" ref="V12:V53" si="11">TEXT(G12,"0")&amp;":"&amp;TEXT(I12,"0")</f>
        <v>2:1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0.46111111111111114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Djack</v>
      </c>
      <c r="F13" s="47" t="str">
        <f t="shared" si="7"/>
        <v>nea1r</v>
      </c>
      <c r="G13" s="40">
        <f t="shared" si="8"/>
        <v>0</v>
      </c>
      <c r="H13" s="19"/>
      <c r="I13" s="40">
        <f t="shared" si="9"/>
        <v>1</v>
      </c>
      <c r="J13" s="19"/>
      <c r="K13" s="47">
        <v>0.0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158.0</v>
      </c>
      <c r="U13" s="49" t="str">
        <f t="shared" si="10"/>
        <v>11:04 Bullet shot Cup (Финляндия) Djack  - (Чехия) nea1r</v>
      </c>
      <c r="V13" s="12" t="str">
        <f t="shared" si="11"/>
        <v>0:1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0.4638888888888889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Djack</v>
      </c>
      <c r="F14" s="47" t="str">
        <f t="shared" si="7"/>
        <v>nea1r</v>
      </c>
      <c r="G14" s="40">
        <f t="shared" si="8"/>
        <v>2</v>
      </c>
      <c r="H14" s="19"/>
      <c r="I14" s="40">
        <f t="shared" si="9"/>
        <v>2</v>
      </c>
      <c r="J14" s="19"/>
      <c r="K14" s="47">
        <v>2.0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159.0</v>
      </c>
      <c r="U14" s="49" t="str">
        <f t="shared" si="10"/>
        <v>11:08 Bullet shot Cup (Финляндия) Djack  - (Чехия) nea1r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0.4666666666666667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Mutabor102</v>
      </c>
      <c r="F15" s="47" t="str">
        <f t="shared" si="7"/>
        <v>nea1r</v>
      </c>
      <c r="G15" s="40">
        <f t="shared" si="8"/>
        <v>2</v>
      </c>
      <c r="H15" s="19"/>
      <c r="I15" s="40">
        <f t="shared" si="9"/>
        <v>2</v>
      </c>
      <c r="J15" s="19"/>
      <c r="K15" s="47">
        <v>2.0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160.0</v>
      </c>
      <c r="U15" s="49" t="str">
        <f t="shared" si="10"/>
        <v>11:12 Bullet shot Cup (Германия) Mutabor102  - (Чехия) nea1r</v>
      </c>
      <c r="V15" s="12" t="str">
        <f t="shared" si="11"/>
        <v>2:2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0.46944444444444444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Mutabor102</v>
      </c>
      <c r="F16" s="47" t="str">
        <f t="shared" si="7"/>
        <v>nea1r</v>
      </c>
      <c r="G16" s="40">
        <f t="shared" si="8"/>
        <v>3</v>
      </c>
      <c r="H16" s="19"/>
      <c r="I16" s="40">
        <f t="shared" si="9"/>
        <v>1</v>
      </c>
      <c r="J16" s="19"/>
      <c r="K16" s="47">
        <v>3.0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161.0</v>
      </c>
      <c r="U16" s="49" t="str">
        <f t="shared" si="10"/>
        <v>11:16 Bullet shot Cup (Германия) Mutabor102  - (Чехия) nea1r</v>
      </c>
      <c r="V16" s="12" t="str">
        <f t="shared" si="11"/>
        <v>3:1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0.4722222222222222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Mutabor102</v>
      </c>
      <c r="F17" s="47" t="str">
        <f t="shared" si="7"/>
        <v>nea1r</v>
      </c>
      <c r="G17" s="40">
        <f t="shared" si="8"/>
        <v>1</v>
      </c>
      <c r="H17" s="19"/>
      <c r="I17" s="40">
        <f t="shared" si="9"/>
        <v>2</v>
      </c>
      <c r="J17" s="19"/>
      <c r="K17" s="47">
        <v>1.0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162.0</v>
      </c>
      <c r="U17" s="49" t="str">
        <f t="shared" si="10"/>
        <v>11:20 Bullet shot Cup (Германия) Mutabor102  - (Чехия) nea1r</v>
      </c>
      <c r="V17" s="12" t="str">
        <f t="shared" si="11"/>
        <v>1:2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0.475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Mutabor102</v>
      </c>
      <c r="F18" s="47" t="str">
        <f t="shared" ref="F18:F23" si="15">$E$4</f>
        <v>Djack</v>
      </c>
      <c r="G18" s="40">
        <f t="shared" si="8"/>
        <v>2</v>
      </c>
      <c r="H18" s="19"/>
      <c r="I18" s="40">
        <f t="shared" si="9"/>
        <v>3</v>
      </c>
      <c r="J18" s="19"/>
      <c r="K18" s="47">
        <v>2.0</v>
      </c>
      <c r="L18" s="47">
        <v>3.0</v>
      </c>
      <c r="M18" s="12"/>
      <c r="N18" s="12"/>
      <c r="O18" s="12"/>
      <c r="P18" s="12"/>
      <c r="Q18" s="12"/>
      <c r="R18" s="12"/>
      <c r="S18" s="12"/>
      <c r="T18" s="48">
        <v>163.0</v>
      </c>
      <c r="U18" s="49" t="str">
        <f t="shared" si="10"/>
        <v>11:24 Bullet shot Cup (Германия) Mutabor102  - (Финляндия) Djack</v>
      </c>
      <c r="V18" s="12" t="str">
        <f t="shared" si="11"/>
        <v>2:3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0.4777777777777778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Mutabor102</v>
      </c>
      <c r="F19" s="47" t="str">
        <f t="shared" si="15"/>
        <v>Djack</v>
      </c>
      <c r="G19" s="40">
        <f t="shared" si="8"/>
        <v>3</v>
      </c>
      <c r="H19" s="19"/>
      <c r="I19" s="40">
        <f t="shared" ref="I19:I23" si="16">SUM(L19,O19)</f>
        <v>3</v>
      </c>
      <c r="J19" s="19"/>
      <c r="K19" s="47">
        <v>3.0</v>
      </c>
      <c r="L19" s="47">
        <v>3.0</v>
      </c>
      <c r="M19" s="12"/>
      <c r="N19" s="12"/>
      <c r="O19" s="12"/>
      <c r="P19" s="12"/>
      <c r="Q19" s="12"/>
      <c r="R19" s="12"/>
      <c r="S19" s="12"/>
      <c r="T19" s="48">
        <v>164.0</v>
      </c>
      <c r="U19" s="49" t="str">
        <f t="shared" si="10"/>
        <v>11:28 Bullet shot Cup (Германия) Mutabor102  - (Финляндия) Djack</v>
      </c>
      <c r="V19" s="12" t="str">
        <f t="shared" si="11"/>
        <v>3:3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4" t="s">
        <v>0</v>
      </c>
      <c r="B20" s="46">
        <v>0.48055555555555557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Mutabor102</v>
      </c>
      <c r="F20" s="47" t="str">
        <f t="shared" si="15"/>
        <v>Djack</v>
      </c>
      <c r="G20" s="40">
        <f t="shared" si="8"/>
        <v>2</v>
      </c>
      <c r="H20" s="19"/>
      <c r="I20" s="40">
        <f t="shared" si="16"/>
        <v>2</v>
      </c>
      <c r="J20" s="19"/>
      <c r="K20" s="47">
        <v>2.0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165.0</v>
      </c>
      <c r="U20" s="49" t="str">
        <f t="shared" si="10"/>
        <v>11:32 Bullet shot Cup (Германия) Mutabor102  - (Финляндия) Djack</v>
      </c>
      <c r="V20" s="12" t="str">
        <f t="shared" si="11"/>
        <v>2:2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0.48333333333333334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nea1r</v>
      </c>
      <c r="F21" s="47" t="str">
        <f t="shared" si="15"/>
        <v>Djack</v>
      </c>
      <c r="G21" s="40">
        <f t="shared" si="8"/>
        <v>2</v>
      </c>
      <c r="H21" s="19"/>
      <c r="I21" s="40">
        <f t="shared" si="16"/>
        <v>0</v>
      </c>
      <c r="J21" s="19" t="s">
        <v>0</v>
      </c>
      <c r="K21" s="47">
        <v>2.0</v>
      </c>
      <c r="L21" s="47">
        <v>0.0</v>
      </c>
      <c r="M21" s="12"/>
      <c r="N21" s="12"/>
      <c r="O21" s="12"/>
      <c r="P21" s="12"/>
      <c r="Q21" s="12"/>
      <c r="R21" s="12"/>
      <c r="S21" s="12"/>
      <c r="T21" s="48">
        <v>166.0</v>
      </c>
      <c r="U21" s="49" t="str">
        <f t="shared" si="10"/>
        <v>11:36 Bullet shot Cup (Чехия) nea1r  - (Финляндия) Djack</v>
      </c>
      <c r="V21" s="12" t="str">
        <f t="shared" si="11"/>
        <v>2:0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6"/>
      <c r="B22" s="46">
        <v>0.4861111111111111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nea1r</v>
      </c>
      <c r="F22" s="47" t="str">
        <f t="shared" si="15"/>
        <v>Djack</v>
      </c>
      <c r="G22" s="40">
        <f t="shared" si="8"/>
        <v>2</v>
      </c>
      <c r="H22" s="19"/>
      <c r="I22" s="40">
        <f t="shared" si="16"/>
        <v>0</v>
      </c>
      <c r="J22" s="19"/>
      <c r="K22" s="47">
        <v>2.0</v>
      </c>
      <c r="L22" s="47">
        <v>0.0</v>
      </c>
      <c r="M22" s="12"/>
      <c r="N22" s="12"/>
      <c r="O22" s="12"/>
      <c r="P22" s="12"/>
      <c r="Q22" s="12"/>
      <c r="R22" s="12"/>
      <c r="S22" s="12"/>
      <c r="T22" s="48">
        <v>167.0</v>
      </c>
      <c r="U22" s="49" t="str">
        <f t="shared" si="10"/>
        <v>11:40 Bullet shot Cup (Чехия) nea1r  - (Финляндия) Djack</v>
      </c>
      <c r="V22" s="12" t="str">
        <f t="shared" si="11"/>
        <v>2:0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4" t="s">
        <v>49</v>
      </c>
      <c r="B23" s="46">
        <v>0.4888888888888889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nea1r</v>
      </c>
      <c r="F23" s="47" t="str">
        <f t="shared" si="15"/>
        <v>Djack</v>
      </c>
      <c r="G23" s="40">
        <f t="shared" si="8"/>
        <v>2</v>
      </c>
      <c r="H23" s="19"/>
      <c r="I23" s="40">
        <f t="shared" si="16"/>
        <v>3</v>
      </c>
      <c r="J23" s="19"/>
      <c r="K23" s="47">
        <v>2.0</v>
      </c>
      <c r="L23" s="47">
        <v>3.0</v>
      </c>
      <c r="M23" s="12"/>
      <c r="N23" s="12"/>
      <c r="O23" s="12"/>
      <c r="P23" s="12"/>
      <c r="Q23" s="12"/>
      <c r="R23" s="12"/>
      <c r="S23" s="12"/>
      <c r="T23" s="48">
        <v>168.0</v>
      </c>
      <c r="U23" s="49" t="str">
        <f t="shared" si="10"/>
        <v>11:44 Bullet shot Cup (Чехия) nea1r  - (Финляндия) Djack</v>
      </c>
      <c r="V23" s="12" t="str">
        <f t="shared" si="11"/>
        <v>2:3</v>
      </c>
      <c r="W23" s="12"/>
      <c r="X23" s="55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60"/>
      <c r="B24" s="61">
        <v>0.49166666666666664</v>
      </c>
      <c r="C24" s="62" t="str">
        <f t="shared" si="17"/>
        <v>Чехия</v>
      </c>
      <c r="D24" s="63" t="str">
        <f t="shared" ref="D24:D29" si="19">TRIM($D$6)</f>
        <v>Германия</v>
      </c>
      <c r="E24" s="62" t="str">
        <f t="shared" si="18"/>
        <v>nea1r</v>
      </c>
      <c r="F24" s="63" t="str">
        <f t="shared" ref="F24:F29" si="20">$E$6</f>
        <v>Mutabor102</v>
      </c>
      <c r="G24" s="64">
        <f t="shared" si="8"/>
        <v>1</v>
      </c>
      <c r="H24" s="65"/>
      <c r="I24" s="64">
        <f t="shared" ref="I24:I30" si="21">SUM(L24)</f>
        <v>1</v>
      </c>
      <c r="J24" s="65"/>
      <c r="K24" s="47">
        <v>1.0</v>
      </c>
      <c r="L24" s="47">
        <v>1.0</v>
      </c>
      <c r="M24" s="66"/>
      <c r="N24" s="66"/>
      <c r="O24" s="66"/>
      <c r="P24" s="66"/>
      <c r="Q24" s="66"/>
      <c r="R24" s="66"/>
      <c r="S24" s="66"/>
      <c r="T24" s="48">
        <v>169.0</v>
      </c>
      <c r="U24" s="49" t="str">
        <f t="shared" si="10"/>
        <v>11:48 Bullet shot Cup (Чехия) nea1r  - (Германия) Mutabor102</v>
      </c>
      <c r="V24" s="66" t="str">
        <f t="shared" si="11"/>
        <v>1:1</v>
      </c>
      <c r="W24" s="66"/>
      <c r="X24" s="55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</row>
    <row r="25" ht="15.75" customHeight="1">
      <c r="A25" s="35"/>
      <c r="B25" s="46">
        <v>0.49444444444444446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nea1r</v>
      </c>
      <c r="F25" s="51" t="str">
        <f t="shared" si="20"/>
        <v>Mutabor102</v>
      </c>
      <c r="G25" s="40">
        <f t="shared" si="8"/>
        <v>1</v>
      </c>
      <c r="H25" s="19"/>
      <c r="I25" s="40">
        <f t="shared" si="21"/>
        <v>2</v>
      </c>
      <c r="J25" s="19"/>
      <c r="K25" s="47">
        <v>1.0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170.0</v>
      </c>
      <c r="U25" s="49" t="str">
        <f t="shared" si="10"/>
        <v>11:52 Bullet shot Cup (Чехия) nea1r  - (Германия) Mutabor102</v>
      </c>
      <c r="V25" s="12" t="str">
        <f t="shared" si="11"/>
        <v>1:2</v>
      </c>
      <c r="W25" s="12"/>
      <c r="X25" s="55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0.49722222222222223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nea1r</v>
      </c>
      <c r="F26" s="51" t="str">
        <f t="shared" si="20"/>
        <v>Mutabor102</v>
      </c>
      <c r="G26" s="40">
        <f t="shared" si="8"/>
        <v>1</v>
      </c>
      <c r="H26" s="19"/>
      <c r="I26" s="40">
        <f t="shared" si="21"/>
        <v>1</v>
      </c>
      <c r="J26" s="19"/>
      <c r="K26" s="47">
        <v>1.0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171.0</v>
      </c>
      <c r="U26" s="49" t="str">
        <f t="shared" si="10"/>
        <v>11:56 Bullet shot Cup (Чехия) nea1r  - (Германия) Mutabor102</v>
      </c>
      <c r="V26" s="12" t="str">
        <f t="shared" si="11"/>
        <v>1:1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0.5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Djack</v>
      </c>
      <c r="F27" s="51" t="str">
        <f t="shared" si="20"/>
        <v>Mutabor102</v>
      </c>
      <c r="G27" s="40">
        <f t="shared" si="8"/>
        <v>1</v>
      </c>
      <c r="H27" s="19"/>
      <c r="I27" s="40">
        <f t="shared" si="21"/>
        <v>1</v>
      </c>
      <c r="J27" s="19"/>
      <c r="K27" s="47">
        <v>1.0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172.0</v>
      </c>
      <c r="U27" s="49" t="str">
        <f t="shared" si="10"/>
        <v>12:00 Bullet shot Cup (Финляндия) Djack  - (Германия) Mutabor102</v>
      </c>
      <c r="V27" s="12" t="str">
        <f t="shared" si="11"/>
        <v>1:1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0.5027777777777778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Djack</v>
      </c>
      <c r="F28" s="51" t="str">
        <f t="shared" si="20"/>
        <v>Mutabor102</v>
      </c>
      <c r="G28" s="40">
        <f t="shared" si="8"/>
        <v>0</v>
      </c>
      <c r="H28" s="19"/>
      <c r="I28" s="40">
        <f t="shared" si="21"/>
        <v>0</v>
      </c>
      <c r="J28" s="19"/>
      <c r="K28" s="47">
        <v>0.0</v>
      </c>
      <c r="L28" s="47">
        <v>0.0</v>
      </c>
      <c r="M28" s="12"/>
      <c r="N28" s="12"/>
      <c r="O28" s="12"/>
      <c r="P28" s="12"/>
      <c r="Q28" s="12"/>
      <c r="R28" s="12"/>
      <c r="S28" s="12"/>
      <c r="T28" s="48">
        <v>173.0</v>
      </c>
      <c r="U28" s="49" t="str">
        <f t="shared" si="10"/>
        <v>12:04 Bullet shot Cup (Финляндия) Djack  - (Германия) Mutabor102</v>
      </c>
      <c r="V28" s="12" t="str">
        <f t="shared" si="11"/>
        <v>0:0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0.5055555555555555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Djack</v>
      </c>
      <c r="F29" s="51" t="str">
        <f t="shared" si="20"/>
        <v>Mutabor102</v>
      </c>
      <c r="G29" s="40">
        <f t="shared" si="8"/>
        <v>2</v>
      </c>
      <c r="H29" s="19"/>
      <c r="I29" s="40">
        <f t="shared" si="21"/>
        <v>0</v>
      </c>
      <c r="J29" s="19"/>
      <c r="K29" s="47">
        <v>2.0</v>
      </c>
      <c r="L29" s="47">
        <v>0.0</v>
      </c>
      <c r="M29" s="12"/>
      <c r="N29" s="12"/>
      <c r="O29" s="12"/>
      <c r="P29" s="12"/>
      <c r="Q29" s="12"/>
      <c r="R29" s="12"/>
      <c r="S29" s="12"/>
      <c r="T29" s="48">
        <v>174.0</v>
      </c>
      <c r="U29" s="49" t="str">
        <f t="shared" si="10"/>
        <v>12:08 Bullet shot Cup (Финляндия) Djack  - (Германия) Mutabor102</v>
      </c>
      <c r="V29" s="12" t="str">
        <f t="shared" si="11"/>
        <v>2:0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0.5083333333333333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Djack</v>
      </c>
      <c r="F30" s="47" t="str">
        <f t="shared" ref="F30:F35" si="25">$E$5</f>
        <v>nea1r</v>
      </c>
      <c r="G30" s="40">
        <f t="shared" si="8"/>
        <v>0</v>
      </c>
      <c r="H30" s="19"/>
      <c r="I30" s="40">
        <f t="shared" si="21"/>
        <v>2</v>
      </c>
      <c r="J30" s="19"/>
      <c r="K30" s="47">
        <v>0.0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175.0</v>
      </c>
      <c r="U30" s="49" t="str">
        <f t="shared" si="10"/>
        <v>12:12 Bullet shot Cup (Финляндия) Djack  - (Чехия) nea1r</v>
      </c>
      <c r="V30" s="12" t="str">
        <f t="shared" si="11"/>
        <v>0:2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0.5111111111111111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Djack</v>
      </c>
      <c r="F31" s="47" t="str">
        <f t="shared" si="25"/>
        <v>nea1r</v>
      </c>
      <c r="G31" s="40">
        <f t="shared" si="8"/>
        <v>2</v>
      </c>
      <c r="H31" s="19"/>
      <c r="I31" s="40">
        <f t="shared" ref="I31:I35" si="26">SUM(L31,O31)</f>
        <v>2</v>
      </c>
      <c r="J31" s="19"/>
      <c r="K31" s="47">
        <v>2.0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176.0</v>
      </c>
      <c r="U31" s="49" t="str">
        <f t="shared" si="10"/>
        <v>12:16 Bullet shot Cup (Финляндия) Djack  - (Чехия) nea1r</v>
      </c>
      <c r="V31" s="12" t="str">
        <f t="shared" si="11"/>
        <v>2:2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0.5138888888888888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Djack</v>
      </c>
      <c r="F32" s="47" t="str">
        <f t="shared" si="25"/>
        <v>nea1r</v>
      </c>
      <c r="G32" s="40">
        <f t="shared" si="8"/>
        <v>1</v>
      </c>
      <c r="H32" s="19"/>
      <c r="I32" s="40">
        <f t="shared" si="26"/>
        <v>2</v>
      </c>
      <c r="J32" s="19"/>
      <c r="K32" s="47">
        <v>1.0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177.0</v>
      </c>
      <c r="U32" s="49" t="str">
        <f t="shared" si="10"/>
        <v>12:20 Bullet shot Cup (Финляндия) Djack  - (Чехия) nea1r</v>
      </c>
      <c r="V32" s="12" t="str">
        <f t="shared" si="11"/>
        <v>1:2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0.5166666666666667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Mutabor102</v>
      </c>
      <c r="F33" s="47" t="str">
        <f t="shared" si="25"/>
        <v>nea1r</v>
      </c>
      <c r="G33" s="40">
        <f t="shared" si="8"/>
        <v>1</v>
      </c>
      <c r="H33" s="19"/>
      <c r="I33" s="40">
        <f t="shared" si="26"/>
        <v>1</v>
      </c>
      <c r="J33" s="19"/>
      <c r="K33" s="47">
        <v>1.0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178.0</v>
      </c>
      <c r="U33" s="49" t="str">
        <f t="shared" si="10"/>
        <v>12:24 Bullet shot Cup (Германия) Mutabor102  - (Чехия) nea1r</v>
      </c>
      <c r="V33" s="12" t="str">
        <f t="shared" si="11"/>
        <v>1:1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0.5194444444444445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Mutabor102</v>
      </c>
      <c r="F34" s="47" t="str">
        <f t="shared" si="25"/>
        <v>nea1r</v>
      </c>
      <c r="G34" s="40">
        <f t="shared" si="8"/>
        <v>0</v>
      </c>
      <c r="H34" s="19"/>
      <c r="I34" s="40">
        <f t="shared" si="26"/>
        <v>1</v>
      </c>
      <c r="J34" s="19"/>
      <c r="K34" s="47">
        <v>0.0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179.0</v>
      </c>
      <c r="U34" s="49" t="str">
        <f t="shared" si="10"/>
        <v>12:28 Bullet shot Cup (Германия) Mutabor102  - (Чехия) nea1r</v>
      </c>
      <c r="V34" s="12" t="str">
        <f t="shared" si="11"/>
        <v>0:1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0.5222222222222223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Mutabor102</v>
      </c>
      <c r="F35" s="47" t="str">
        <f t="shared" si="25"/>
        <v>nea1r</v>
      </c>
      <c r="G35" s="40">
        <f t="shared" si="8"/>
        <v>3</v>
      </c>
      <c r="H35" s="19"/>
      <c r="I35" s="40">
        <f t="shared" si="26"/>
        <v>1</v>
      </c>
      <c r="J35" s="19"/>
      <c r="K35" s="47">
        <v>3.0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180.0</v>
      </c>
      <c r="U35" s="49" t="str">
        <f t="shared" si="10"/>
        <v>12:32 Bullet shot Cup (Германия) Mutabor102  - (Чехия) nea1r</v>
      </c>
      <c r="V35" s="12" t="str">
        <f t="shared" si="11"/>
        <v>3:1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5"/>
      <c r="B36" s="46">
        <v>0.525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Mutabor102</v>
      </c>
      <c r="F36" s="47" t="str">
        <f t="shared" ref="F36:F41" si="30">$E$4</f>
        <v>Djack</v>
      </c>
      <c r="G36" s="40">
        <f t="shared" si="8"/>
        <v>2</v>
      </c>
      <c r="H36" s="19"/>
      <c r="I36" s="40">
        <f t="shared" ref="I36:I42" si="31">SUM(L36)</f>
        <v>0</v>
      </c>
      <c r="J36" s="19"/>
      <c r="K36" s="47">
        <v>2.0</v>
      </c>
      <c r="L36" s="47">
        <v>0.0</v>
      </c>
      <c r="M36" s="12"/>
      <c r="N36" s="12"/>
      <c r="O36" s="12"/>
      <c r="P36" s="12"/>
      <c r="Q36" s="12"/>
      <c r="R36" s="12"/>
      <c r="S36" s="12"/>
      <c r="T36" s="48">
        <v>181.0</v>
      </c>
      <c r="U36" s="49" t="str">
        <f t="shared" si="10"/>
        <v>12:36 Bullet shot Cup (Германия) Mutabor102  - (Финляндия) Djack</v>
      </c>
      <c r="V36" s="12" t="str">
        <f t="shared" si="11"/>
        <v>2:0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0.5277777777777778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Mutabor102</v>
      </c>
      <c r="F37" s="47" t="str">
        <f t="shared" si="30"/>
        <v>Djack</v>
      </c>
      <c r="G37" s="40">
        <f t="shared" si="8"/>
        <v>2</v>
      </c>
      <c r="H37" s="19"/>
      <c r="I37" s="40">
        <f t="shared" si="31"/>
        <v>1</v>
      </c>
      <c r="J37" s="19"/>
      <c r="K37" s="47">
        <v>2.0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182.0</v>
      </c>
      <c r="U37" s="49" t="str">
        <f t="shared" si="10"/>
        <v>12:40 Bullet shot Cup (Германия) Mutabor102  - (Финляндия) Djack</v>
      </c>
      <c r="V37" s="12" t="str">
        <f t="shared" si="11"/>
        <v>2:1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0.5305555555555556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Mutabor102</v>
      </c>
      <c r="F38" s="47" t="str">
        <f t="shared" si="30"/>
        <v>Djack</v>
      </c>
      <c r="G38" s="40">
        <f t="shared" si="8"/>
        <v>1</v>
      </c>
      <c r="H38" s="19"/>
      <c r="I38" s="40">
        <f t="shared" si="31"/>
        <v>0</v>
      </c>
      <c r="J38" s="19"/>
      <c r="K38" s="47">
        <v>1.0</v>
      </c>
      <c r="L38" s="47">
        <v>0.0</v>
      </c>
      <c r="M38" s="12"/>
      <c r="N38" s="12"/>
      <c r="O38" s="12"/>
      <c r="P38" s="12"/>
      <c r="Q38" s="12"/>
      <c r="R38" s="12"/>
      <c r="S38" s="12"/>
      <c r="T38" s="48">
        <v>183.0</v>
      </c>
      <c r="U38" s="49" t="str">
        <f t="shared" si="10"/>
        <v>12:44 Bullet shot Cup (Германия) Mutabor102  - (Финляндия) Djack</v>
      </c>
      <c r="V38" s="12" t="str">
        <f t="shared" si="11"/>
        <v>1:0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0.5333333333333333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nea1r</v>
      </c>
      <c r="F39" s="47" t="str">
        <f t="shared" si="30"/>
        <v>Djack</v>
      </c>
      <c r="G39" s="40">
        <f t="shared" si="8"/>
        <v>0</v>
      </c>
      <c r="H39" s="19"/>
      <c r="I39" s="40">
        <f t="shared" si="31"/>
        <v>2</v>
      </c>
      <c r="J39" s="19"/>
      <c r="K39" s="47">
        <v>0.0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184.0</v>
      </c>
      <c r="U39" s="49" t="str">
        <f t="shared" si="10"/>
        <v>12:48 Bullet shot Cup (Чехия) nea1r  - (Финляндия) Djack</v>
      </c>
      <c r="V39" s="12" t="str">
        <f t="shared" si="11"/>
        <v>0:2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0.5361111111111111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nea1r</v>
      </c>
      <c r="F40" s="47" t="str">
        <f t="shared" si="30"/>
        <v>Djack</v>
      </c>
      <c r="G40" s="40">
        <f t="shared" si="8"/>
        <v>2</v>
      </c>
      <c r="H40" s="19"/>
      <c r="I40" s="40">
        <f t="shared" si="31"/>
        <v>1</v>
      </c>
      <c r="J40" s="19"/>
      <c r="K40" s="47">
        <v>2.0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185.0</v>
      </c>
      <c r="U40" s="49" t="str">
        <f t="shared" si="10"/>
        <v>12:52 Bullet shot Cup (Чехия) nea1r  - (Финляндия) Djack</v>
      </c>
      <c r="V40" s="12" t="str">
        <f t="shared" si="11"/>
        <v>2:1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0.5388888888888889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nea1r</v>
      </c>
      <c r="F41" s="47" t="str">
        <f t="shared" si="30"/>
        <v>Djack</v>
      </c>
      <c r="G41" s="40">
        <f t="shared" si="8"/>
        <v>3</v>
      </c>
      <c r="H41" s="19"/>
      <c r="I41" s="40">
        <f t="shared" si="31"/>
        <v>3</v>
      </c>
      <c r="J41" s="19"/>
      <c r="K41" s="47">
        <v>3.0</v>
      </c>
      <c r="L41" s="47">
        <v>3.0</v>
      </c>
      <c r="M41" s="12"/>
      <c r="N41" s="12"/>
      <c r="O41" s="12"/>
      <c r="P41" s="12"/>
      <c r="Q41" s="12"/>
      <c r="R41" s="12"/>
      <c r="S41" s="12"/>
      <c r="T41" s="48">
        <v>186.0</v>
      </c>
      <c r="U41" s="49" t="str">
        <f t="shared" si="10"/>
        <v>12:56 Bullet shot Cup (Чехия) nea1r  - (Финляндия) Djack</v>
      </c>
      <c r="V41" s="12" t="str">
        <f t="shared" si="11"/>
        <v>3:3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0.5416666666666666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nea1r</v>
      </c>
      <c r="F42" s="47" t="str">
        <f t="shared" ref="F42:F47" si="35">$E$6</f>
        <v>Mutabor102</v>
      </c>
      <c r="G42" s="40">
        <f t="shared" si="8"/>
        <v>0</v>
      </c>
      <c r="H42" s="19"/>
      <c r="I42" s="40">
        <f t="shared" si="31"/>
        <v>2</v>
      </c>
      <c r="J42" s="19"/>
      <c r="K42" s="47">
        <v>0.0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187.0</v>
      </c>
      <c r="U42" s="49" t="str">
        <f t="shared" si="10"/>
        <v>13:00 Bullet shot Cup (Чехия) nea1r  - (Германия) Mutabor102</v>
      </c>
      <c r="V42" s="12" t="str">
        <f t="shared" si="11"/>
        <v>0:2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0.5444444444444444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nea1r</v>
      </c>
      <c r="F43" s="47" t="str">
        <f t="shared" si="35"/>
        <v>Mutabor102</v>
      </c>
      <c r="G43" s="40">
        <f t="shared" si="8"/>
        <v>0</v>
      </c>
      <c r="H43" s="19"/>
      <c r="I43" s="40">
        <f t="shared" ref="I43:I47" si="36">SUM(L43,O43)</f>
        <v>1</v>
      </c>
      <c r="J43" s="19"/>
      <c r="K43" s="47">
        <v>0.0</v>
      </c>
      <c r="L43" s="47">
        <v>1.0</v>
      </c>
      <c r="M43" s="12" t="s">
        <v>0</v>
      </c>
      <c r="N43" s="12"/>
      <c r="O43" s="12"/>
      <c r="P43" s="12"/>
      <c r="Q43" s="12"/>
      <c r="R43" s="12"/>
      <c r="S43" s="12"/>
      <c r="T43" s="48">
        <v>188.0</v>
      </c>
      <c r="U43" s="49" t="str">
        <f t="shared" si="10"/>
        <v>13:04 Bullet shot Cup (Чехия) nea1r  - (Германия) Mutabor102</v>
      </c>
      <c r="V43" s="12" t="str">
        <f t="shared" si="11"/>
        <v>0:1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 t="s">
        <v>0</v>
      </c>
      <c r="B44" s="46">
        <v>0.5472222222222223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nea1r</v>
      </c>
      <c r="F44" s="47" t="str">
        <f t="shared" si="35"/>
        <v>Mutabor102</v>
      </c>
      <c r="G44" s="40">
        <f t="shared" si="8"/>
        <v>1</v>
      </c>
      <c r="H44" s="19"/>
      <c r="I44" s="40">
        <f t="shared" si="36"/>
        <v>2</v>
      </c>
      <c r="J44" s="19"/>
      <c r="K44" s="47">
        <v>1.0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189.0</v>
      </c>
      <c r="U44" s="49" t="str">
        <f t="shared" si="10"/>
        <v>13:08 Bullet shot Cup (Чехия) nea1r  - (Германия) Mutabor102</v>
      </c>
      <c r="V44" s="12" t="str">
        <f t="shared" si="11"/>
        <v>1:2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0.55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Djack</v>
      </c>
      <c r="F45" s="47" t="str">
        <f t="shared" si="35"/>
        <v>Mutabor102</v>
      </c>
      <c r="G45" s="40">
        <f t="shared" si="8"/>
        <v>0</v>
      </c>
      <c r="H45" s="19"/>
      <c r="I45" s="40">
        <f t="shared" si="36"/>
        <v>2</v>
      </c>
      <c r="J45" s="19"/>
      <c r="K45" s="47">
        <v>0.0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190.0</v>
      </c>
      <c r="U45" s="49" t="str">
        <f t="shared" si="10"/>
        <v>13:12 Bullet shot Cup (Финляндия) Djack  - (Германия) Mutabor102</v>
      </c>
      <c r="V45" s="12" t="str">
        <f t="shared" si="11"/>
        <v>0:2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0.5527777777777778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Djack</v>
      </c>
      <c r="F46" s="47" t="str">
        <f t="shared" si="35"/>
        <v>Mutabor102</v>
      </c>
      <c r="G46" s="40">
        <f t="shared" si="8"/>
        <v>2</v>
      </c>
      <c r="H46" s="19"/>
      <c r="I46" s="40">
        <f t="shared" si="36"/>
        <v>2</v>
      </c>
      <c r="J46" s="19"/>
      <c r="K46" s="47">
        <v>2.0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191.0</v>
      </c>
      <c r="U46" s="49" t="str">
        <f t="shared" si="10"/>
        <v>13:16 Bullet shot Cup (Финляндия) Djack  - (Германия) Mutabor102</v>
      </c>
      <c r="V46" s="12" t="str">
        <f t="shared" si="11"/>
        <v>2:2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0.5555555555555556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Djack</v>
      </c>
      <c r="F47" s="47" t="str">
        <f t="shared" si="35"/>
        <v>Mutabor102</v>
      </c>
      <c r="G47" s="40">
        <f t="shared" si="8"/>
        <v>2</v>
      </c>
      <c r="H47" s="19"/>
      <c r="I47" s="40">
        <f t="shared" si="36"/>
        <v>2</v>
      </c>
      <c r="J47" s="19"/>
      <c r="K47" s="47">
        <v>2.0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192.0</v>
      </c>
      <c r="U47" s="49" t="str">
        <f t="shared" si="10"/>
        <v>13:20 Bullet shot Cup (Финляндия) Djack  - (Германия) Mutabor102</v>
      </c>
      <c r="V47" s="12" t="str">
        <f t="shared" si="11"/>
        <v>2:2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0.5583333333333333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Djack</v>
      </c>
      <c r="F48" s="47" t="str">
        <f t="shared" ref="F48:F51" si="40">$E$5</f>
        <v>nea1r</v>
      </c>
      <c r="G48" s="40">
        <f t="shared" si="8"/>
        <v>3</v>
      </c>
      <c r="H48" s="19"/>
      <c r="I48" s="40">
        <f>SUM(L48)</f>
        <v>3</v>
      </c>
      <c r="J48" s="19"/>
      <c r="K48" s="47">
        <v>3.0</v>
      </c>
      <c r="L48" s="47">
        <v>3.0</v>
      </c>
      <c r="M48" s="12"/>
      <c r="N48" s="12"/>
      <c r="O48" s="12"/>
      <c r="P48" s="12"/>
      <c r="Q48" s="12"/>
      <c r="R48" s="12"/>
      <c r="S48" s="12"/>
      <c r="T48" s="48">
        <v>193.0</v>
      </c>
      <c r="U48" s="49" t="str">
        <f t="shared" si="10"/>
        <v>13:24 Bullet shot Cup (Финляндия) Djack  - (Чехия) nea1r</v>
      </c>
      <c r="V48" s="12" t="str">
        <f t="shared" si="11"/>
        <v>3:3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0.5611111111111111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Djack</v>
      </c>
      <c r="F49" s="47" t="str">
        <f t="shared" si="40"/>
        <v>nea1r</v>
      </c>
      <c r="G49" s="40">
        <f t="shared" si="8"/>
        <v>3</v>
      </c>
      <c r="H49" s="19"/>
      <c r="I49" s="40">
        <f t="shared" ref="I49:I53" si="41">SUM(L49,O49)</f>
        <v>2</v>
      </c>
      <c r="J49" s="19"/>
      <c r="K49" s="47">
        <v>3.0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194.0</v>
      </c>
      <c r="U49" s="49" t="str">
        <f t="shared" si="10"/>
        <v>13:28 Bullet shot Cup (Финляндия) Djack  - (Чехия) nea1r</v>
      </c>
      <c r="V49" s="12" t="str">
        <f t="shared" si="11"/>
        <v>3:2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0.5638888888888889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Mutabor102</v>
      </c>
      <c r="F50" s="47" t="str">
        <f t="shared" si="40"/>
        <v>nea1r</v>
      </c>
      <c r="G50" s="40">
        <f t="shared" si="8"/>
        <v>1</v>
      </c>
      <c r="H50" s="19"/>
      <c r="I50" s="40">
        <f t="shared" si="41"/>
        <v>1</v>
      </c>
      <c r="J50" s="19"/>
      <c r="K50" s="47">
        <v>1.0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195.0</v>
      </c>
      <c r="U50" s="49" t="str">
        <f t="shared" si="10"/>
        <v>13:32 Bullet shot Cup (Германия) Mutabor102  - (Чехия) nea1r</v>
      </c>
      <c r="V50" s="12" t="str">
        <f t="shared" si="11"/>
        <v>1:1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0.5666666666666667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Mutabor102</v>
      </c>
      <c r="F51" s="47" t="str">
        <f t="shared" si="40"/>
        <v>nea1r</v>
      </c>
      <c r="G51" s="40">
        <f t="shared" si="8"/>
        <v>1</v>
      </c>
      <c r="H51" s="19"/>
      <c r="I51" s="40">
        <f t="shared" si="41"/>
        <v>0</v>
      </c>
      <c r="J51" s="19"/>
      <c r="K51" s="47">
        <v>1.0</v>
      </c>
      <c r="L51" s="47">
        <v>0.0</v>
      </c>
      <c r="M51" s="12"/>
      <c r="N51" s="12"/>
      <c r="O51" s="12"/>
      <c r="P51" s="12"/>
      <c r="Q51" s="12"/>
      <c r="R51" s="12"/>
      <c r="S51" s="12"/>
      <c r="T51" s="48">
        <v>196.0</v>
      </c>
      <c r="U51" s="49" t="str">
        <f t="shared" si="10"/>
        <v>13:36 Bullet shot Cup (Германия) Mutabor102  - (Чехия) nea1r</v>
      </c>
      <c r="V51" s="12" t="str">
        <f t="shared" si="11"/>
        <v>1:0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0.5694444444444444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Mutabor102</v>
      </c>
      <c r="F52" s="47" t="str">
        <f t="shared" ref="F52:F53" si="45">$E$4</f>
        <v>Djack</v>
      </c>
      <c r="G52" s="40">
        <f t="shared" si="8"/>
        <v>0</v>
      </c>
      <c r="H52" s="19"/>
      <c r="I52" s="40">
        <f t="shared" si="41"/>
        <v>2</v>
      </c>
      <c r="J52" s="19"/>
      <c r="K52" s="47">
        <v>0.0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197.0</v>
      </c>
      <c r="U52" s="49" t="str">
        <f t="shared" si="10"/>
        <v>13:40 Bullet shot Cup (Германия) Mutabor102  - (Финляндия) Djack</v>
      </c>
      <c r="V52" s="12" t="str">
        <f t="shared" si="11"/>
        <v>0:2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0.5722222222222222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Mutabor102</v>
      </c>
      <c r="F53" s="47" t="str">
        <f t="shared" si="45"/>
        <v>Djack</v>
      </c>
      <c r="G53" s="40">
        <f t="shared" si="8"/>
        <v>1</v>
      </c>
      <c r="H53" s="19"/>
      <c r="I53" s="40">
        <f t="shared" si="41"/>
        <v>2</v>
      </c>
      <c r="J53" s="19"/>
      <c r="K53" s="47">
        <v>1.0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198.0</v>
      </c>
      <c r="U53" s="49" t="str">
        <f t="shared" si="10"/>
        <v>13:44 Bullet shot Cup (Германия) Mutabor102  - (Финляндия) Djack</v>
      </c>
      <c r="V53" s="12" t="str">
        <f t="shared" si="11"/>
        <v>1:2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67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67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67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67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67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67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67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67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67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67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68" t="s">
        <v>50</v>
      </c>
      <c r="B1" s="2" t="s">
        <v>1</v>
      </c>
      <c r="C1" s="3" t="str">
        <f>'ТУР1'!$C$1</f>
        <v>Bullet shot Cup</v>
      </c>
      <c r="D1" s="4"/>
      <c r="E1" s="5" t="s">
        <v>51</v>
      </c>
      <c r="F1" s="6">
        <f>'ТУР1'!$F$1</f>
        <v>45672</v>
      </c>
      <c r="G1" s="7"/>
      <c r="H1" s="7"/>
      <c r="I1" s="7"/>
      <c r="J1" s="7"/>
      <c r="K1" s="69"/>
      <c r="L1" s="69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69"/>
      <c r="L2" s="69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ТУР3</v>
      </c>
      <c r="W2" s="16"/>
      <c r="X2" s="16"/>
      <c r="Y2" s="16"/>
      <c r="Z2" s="17"/>
      <c r="AA2" s="18">
        <f>$F$1</f>
        <v>45672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69"/>
      <c r="L3" s="69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Emqa</v>
      </c>
      <c r="AG3" s="27">
        <f t="array" ref="AG3">SUM(($E$12:$E$54=AF3)*(ISNUMBER($G$12:$G$54)),($F$12:$F$54=AF3)*(ISNUMBER($I$12:$I$54)))</f>
        <v>28</v>
      </c>
      <c r="AH3" s="22">
        <f t="array" ref="AH3">SUM(('ТУР3'!home=AF3)*('ТУР3'!homescore&gt;'ТУР3'!visitorscore),('ТУР3'!visitor=AF3)*('ТУР3'!visitorscore&gt;'ТУР3'!homescore))</f>
        <v>13</v>
      </c>
      <c r="AI3" s="22">
        <f t="array" ref="AI3">SUM(('ТУР3'!home=AF3)*('ТУР3'!homescore='ТУР3'!visitorscore)*ISNUMBER('ТУР3'!visitorscore),('ТУР3'!visitor=AF3)*('ТУР3'!visitorscore='ТУР3'!homescore)*ISNUMBER('ТУР3'!homescore))</f>
        <v>7</v>
      </c>
      <c r="AJ3" s="27">
        <f t="array" ref="AJ3">SUM(('ТУР3'!home=AF3)*('ТУР3'!homescore&lt;'ТУР3'!visitorscore),('ТУР3'!visitor=AF3)*('ТУР3'!visitorscore&lt;'ТУР3'!homescore))</f>
        <v>8</v>
      </c>
      <c r="AK3" s="22">
        <f t="array" ref="AK3">SUMIF('ТУР3'!home,AF3,'ТУР3'!homescore)+SUMIF('ТУР3'!visitor,AF3,'ТУР3'!visitorscore)</f>
        <v>40</v>
      </c>
      <c r="AL3" s="27">
        <f t="array" ref="AL3">SUMIF('ТУР3'!home,AF3,'ТУР3'!visitorscore)+SUMIF('ТУР3'!visitor,AF3,'ТУР3'!homescore)</f>
        <v>33</v>
      </c>
      <c r="AM3" s="27">
        <f t="shared" ref="AM3:AM5" si="2">AK3-AL3</f>
        <v>7</v>
      </c>
      <c r="AN3" s="22">
        <f t="array" ref="AN3">AH3*Options!$B$2+AI3*Options!$B$3+AJ3*Options!$B$4+VLOOKUP(AF3,$E$4:$F$8,2,0)</f>
        <v>46</v>
      </c>
      <c r="AO3" s="28">
        <f t="shared" ref="AO3:AO5" si="3">AK3+AM3*10000+AN3*100000000</f>
        <v>4600070040</v>
      </c>
    </row>
    <row r="4">
      <c r="A4" s="12"/>
      <c r="B4" s="12"/>
      <c r="C4" s="70" t="s">
        <v>52</v>
      </c>
      <c r="D4" s="34" t="s">
        <v>53</v>
      </c>
      <c r="E4" s="31" t="s">
        <v>54</v>
      </c>
      <c r="G4" s="7"/>
      <c r="H4" s="7"/>
      <c r="I4" s="7"/>
      <c r="J4" s="7"/>
      <c r="K4" s="69"/>
      <c r="L4" s="69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Emqa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7</v>
      </c>
      <c r="Y4" s="20">
        <f t="array" ref="Y4">VLOOKUP($U4,$AF$3:$AN$5,5,0)</f>
        <v>8</v>
      </c>
      <c r="Z4" s="20">
        <f t="array" ref="Z4">VLOOKUP($U4,$AF$3:$AN$5,6,0)</f>
        <v>40</v>
      </c>
      <c r="AA4" s="20">
        <f t="array" ref="AA4">VLOOKUP($U4,$AF$3:$AN$5,7,0)</f>
        <v>33</v>
      </c>
      <c r="AB4" s="20">
        <f t="array" ref="AB4">VLOOKUP($U4,$AF$3:$AN$5,8,0)</f>
        <v>7</v>
      </c>
      <c r="AC4" s="20">
        <f t="array" ref="AC4">VLOOKUP($U4,$AF$3:$AN$5,9,0)</f>
        <v>46</v>
      </c>
      <c r="AD4" s="28"/>
      <c r="AE4" s="12"/>
      <c r="AF4" s="26" t="str">
        <f t="shared" si="1"/>
        <v>Adisey95</v>
      </c>
      <c r="AG4" s="27">
        <f t="array" ref="AG4">SUM(($E$12:$E$54=AF4)*(ISNUMBER($G$12:$G$54)),($F$12:$F$54=AF4)*(ISNUMBER($I$12:$I$54)))</f>
        <v>28</v>
      </c>
      <c r="AH4" s="22">
        <f t="array" ref="AH4">SUM(('ТУР3'!home=AF4)*('ТУР3'!homescore&gt;'ТУР3'!visitorscore),('ТУР3'!visitor=AF4)*('ТУР3'!visitorscore&gt;'ТУР3'!homescore))</f>
        <v>6</v>
      </c>
      <c r="AI4" s="22">
        <f t="array" ref="AI4">SUM(('ТУР3'!home=AF4)*('ТУР3'!homescore='ТУР3'!visitorscore)*ISNUMBER('ТУР3'!visitorscore),('ТУР3'!visitor=AF4)*('ТУР3'!visitorscore='ТУР3'!homescore)*ISNUMBER('ТУР3'!homescore))</f>
        <v>9</v>
      </c>
      <c r="AJ4" s="27">
        <f t="array" ref="AJ4">SUM(('ТУР3'!home=AF4)*('ТУР3'!homescore&lt;'ТУР3'!visitorscore),('ТУР3'!visitor=AF4)*('ТУР3'!visitorscore&lt;'ТУР3'!homescore))</f>
        <v>13</v>
      </c>
      <c r="AK4" s="22">
        <f t="array" ref="AK4">SUMIF('ТУР3'!home,AF4,'ТУР3'!homescore)+SUMIF('ТУР3'!visitor,AF4,'ТУР3'!visitorscore)</f>
        <v>31</v>
      </c>
      <c r="AL4" s="27">
        <f t="array" ref="AL4">SUMIF('ТУР3'!home,AF4,'ТУР3'!visitorscore)+SUMIF('ТУР3'!visitor,AF4,'ТУР3'!homescore)</f>
        <v>42</v>
      </c>
      <c r="AM4" s="27">
        <f t="shared" si="2"/>
        <v>-11</v>
      </c>
      <c r="AN4" s="22">
        <f t="array" ref="AN4">AH4*Options!$B$2+AI4*Options!$B$3+AJ4*Options!$B$4+VLOOKUP(AF4,$E$4:$F$8,2,0)</f>
        <v>27</v>
      </c>
      <c r="AO4" s="28">
        <f t="shared" si="3"/>
        <v>2699890031</v>
      </c>
    </row>
    <row r="5">
      <c r="A5" s="12"/>
      <c r="B5" s="12"/>
      <c r="C5" s="70" t="s">
        <v>55</v>
      </c>
      <c r="D5" s="34" t="s">
        <v>25</v>
      </c>
      <c r="E5" s="31" t="s">
        <v>56</v>
      </c>
      <c r="G5" s="7"/>
      <c r="H5" s="7"/>
      <c r="I5" s="7"/>
      <c r="J5" s="7"/>
      <c r="K5" s="69"/>
      <c r="L5" s="69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Handzus</v>
      </c>
      <c r="V5" s="20">
        <f t="array" ref="V5">VLOOKUP($U5,$AF$3:$AN$5,2,0)</f>
        <v>28</v>
      </c>
      <c r="W5" s="20">
        <f t="array" ref="W5">VLOOKUP($U5,$AF$3:$AN$5,3,0)</f>
        <v>12</v>
      </c>
      <c r="X5" s="20">
        <f t="array" ref="X5">VLOOKUP($U5,$AF$3:$AN$5,4,0)</f>
        <v>6</v>
      </c>
      <c r="Y5" s="20">
        <f t="array" ref="Y5">VLOOKUP($U5,$AF$3:$AN$5,5,0)</f>
        <v>10</v>
      </c>
      <c r="Z5" s="20">
        <f t="array" ref="Z5">VLOOKUP($U5,$AF$3:$AN$5,6,0)</f>
        <v>39</v>
      </c>
      <c r="AA5" s="20">
        <f t="array" ref="AA5">VLOOKUP($U5,$AF$3:$AN$5,7,0)</f>
        <v>35</v>
      </c>
      <c r="AB5" s="20">
        <f t="array" ref="AB5">VLOOKUP($U5,$AF$3:$AN$5,8,0)</f>
        <v>4</v>
      </c>
      <c r="AC5" s="20">
        <f t="array" ref="AC5">VLOOKUP($U5,$AF$3:$AN$5,9,0)</f>
        <v>42</v>
      </c>
      <c r="AD5" s="28"/>
      <c r="AE5" s="12"/>
      <c r="AF5" s="26" t="str">
        <f t="shared" si="1"/>
        <v>Handzus</v>
      </c>
      <c r="AG5" s="27">
        <f t="array" ref="AG5">SUM(($E$12:$E$54=AF5)*(ISNUMBER($G$12:$G$54)),($F$12:$F$54=AF5)*(ISNUMBER($I$12:$I$54)))</f>
        <v>28</v>
      </c>
      <c r="AH5" s="22">
        <f t="array" ref="AH5">SUM(('ТУР3'!home=AF5)*('ТУР3'!homescore&gt;'ТУР3'!visitorscore),('ТУР3'!visitor=AF5)*('ТУР3'!visitorscore&gt;'ТУР3'!homescore))</f>
        <v>12</v>
      </c>
      <c r="AI5" s="22">
        <f t="array" ref="AI5">SUM(('ТУР3'!home=AF5)*('ТУР3'!homescore='ТУР3'!visitorscore)*ISNUMBER('ТУР3'!visitorscore),('ТУР3'!visitor=AF5)*('ТУР3'!visitorscore='ТУР3'!homescore)*ISNUMBER('ТУР3'!homescore))</f>
        <v>6</v>
      </c>
      <c r="AJ5" s="27">
        <f t="array" ref="AJ5">SUM(('ТУР3'!home=AF5)*('ТУР3'!homescore&lt;'ТУР3'!visitorscore),('ТУР3'!visitor=AF5)*('ТУР3'!visitorscore&lt;'ТУР3'!homescore))</f>
        <v>10</v>
      </c>
      <c r="AK5" s="22">
        <f t="array" ref="AK5">SUMIF('ТУР3'!home,AF5,'ТУР3'!homescore)+SUMIF('ТУР3'!visitor,AF5,'ТУР3'!visitorscore)</f>
        <v>39</v>
      </c>
      <c r="AL5" s="27">
        <f t="array" ref="AL5">SUMIF('ТУР3'!home,AF5,'ТУР3'!visitorscore)+SUMIF('ТУР3'!visitor,AF5,'ТУР3'!homescore)</f>
        <v>35</v>
      </c>
      <c r="AM5" s="27">
        <f t="shared" si="2"/>
        <v>4</v>
      </c>
      <c r="AN5" s="22">
        <f t="array" ref="AN5">AH5*Options!$B$2+AI5*Options!$B$3+AJ5*Options!$B$4+VLOOKUP(AF5,$E$4:$F$8,2,0)</f>
        <v>42</v>
      </c>
      <c r="AO5" s="28">
        <f t="shared" si="3"/>
        <v>4200040039</v>
      </c>
    </row>
    <row r="6">
      <c r="A6" s="12"/>
      <c r="B6" s="12"/>
      <c r="C6" s="29" t="s">
        <v>57</v>
      </c>
      <c r="D6" s="34" t="s">
        <v>28</v>
      </c>
      <c r="E6" s="34" t="s">
        <v>58</v>
      </c>
      <c r="G6" s="7"/>
      <c r="H6" s="7"/>
      <c r="I6" s="7"/>
      <c r="J6" s="7"/>
      <c r="K6" s="69"/>
      <c r="L6" s="69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Adisey95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9</v>
      </c>
      <c r="Y6" s="20">
        <f t="array" ref="Y6">VLOOKUP($U6,$AF$3:$AN$5,5,0)</f>
        <v>13</v>
      </c>
      <c r="Z6" s="20">
        <f t="array" ref="Z6">VLOOKUP($U6,$AF$3:$AN$5,6,0)</f>
        <v>31</v>
      </c>
      <c r="AA6" s="20">
        <f t="array" ref="AA6">VLOOKUP($U6,$AF$3:$AN$5,7,0)</f>
        <v>42</v>
      </c>
      <c r="AB6" s="20">
        <f t="array" ref="AB6">VLOOKUP($U6,$AF$3:$AN$5,8,0)</f>
        <v>-11</v>
      </c>
      <c r="AC6" s="20">
        <f t="array" ref="AC6">VLOOKUP($U6,$AF$3:$AN$5,9,0)</f>
        <v>27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69"/>
      <c r="L7" s="69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69"/>
      <c r="L8" s="69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69"/>
      <c r="L9" s="69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1"/>
      <c r="L10" s="71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0.5833333333333334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Emqa</v>
      </c>
      <c r="F12" s="47" t="str">
        <f t="shared" ref="F12:F17" si="7">$E$5</f>
        <v>Adisey95</v>
      </c>
      <c r="G12" s="40">
        <f t="shared" ref="G12:G53" si="8">SUM(K12)</f>
        <v>1</v>
      </c>
      <c r="H12" s="19"/>
      <c r="I12" s="40">
        <f t="shared" ref="I12:I18" si="9">SUM(L12)</f>
        <v>1</v>
      </c>
      <c r="J12" s="19"/>
      <c r="K12" s="47">
        <v>1.0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199.0</v>
      </c>
      <c r="U12" s="49" t="str">
        <f t="shared" ref="U12:U53" si="10">TEXT(B12,"h:mm")&amp;" "&amp;($C$1)&amp;" ("&amp;C12&amp;") "&amp;E12&amp;" "&amp;" - ("&amp;D12&amp;") "&amp;F12&amp;""</f>
        <v>14:00 Bullet shot Cup (Швейцария) Emqa  - (Канада) Adisey95</v>
      </c>
      <c r="V12" s="12" t="str">
        <f t="shared" ref="V12:V53" si="11">TEXT(G12,"0")&amp;":"&amp;TEXT(I12,"0")</f>
        <v>1:1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0.5861111111111111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Emqa</v>
      </c>
      <c r="F13" s="47" t="str">
        <f t="shared" si="7"/>
        <v>Adisey95</v>
      </c>
      <c r="G13" s="40">
        <f t="shared" si="8"/>
        <v>2</v>
      </c>
      <c r="H13" s="19"/>
      <c r="I13" s="40">
        <f t="shared" si="9"/>
        <v>0</v>
      </c>
      <c r="J13" s="19"/>
      <c r="K13" s="47">
        <v>2.0</v>
      </c>
      <c r="L13" s="47">
        <v>0.0</v>
      </c>
      <c r="M13" s="12"/>
      <c r="N13" s="12"/>
      <c r="O13" s="12"/>
      <c r="P13" s="12"/>
      <c r="Q13" s="12"/>
      <c r="R13" s="12"/>
      <c r="S13" s="12"/>
      <c r="T13" s="48">
        <v>200.0</v>
      </c>
      <c r="U13" s="49" t="str">
        <f t="shared" si="10"/>
        <v>14:04 Bullet shot Cup (Швейцария) Emqa  - (Канада) Adisey95</v>
      </c>
      <c r="V13" s="12" t="str">
        <f t="shared" si="11"/>
        <v>2:0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0.5888888888888889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Emqa</v>
      </c>
      <c r="F14" s="47" t="str">
        <f t="shared" si="7"/>
        <v>Adisey95</v>
      </c>
      <c r="G14" s="40">
        <f t="shared" si="8"/>
        <v>2</v>
      </c>
      <c r="H14" s="19"/>
      <c r="I14" s="40">
        <f t="shared" si="9"/>
        <v>1</v>
      </c>
      <c r="J14" s="19"/>
      <c r="K14" s="47">
        <v>2.0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201.0</v>
      </c>
      <c r="U14" s="49" t="str">
        <f t="shared" si="10"/>
        <v>14:08 Bullet shot Cup (Швейцария) Emqa  - (Канада) Adisey95</v>
      </c>
      <c r="V14" s="12" t="str">
        <f t="shared" si="11"/>
        <v>2:1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0.5916666666666667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Handzus</v>
      </c>
      <c r="F15" s="47" t="str">
        <f t="shared" si="7"/>
        <v>Adisey95</v>
      </c>
      <c r="G15" s="40">
        <f t="shared" si="8"/>
        <v>0</v>
      </c>
      <c r="H15" s="19"/>
      <c r="I15" s="40">
        <f t="shared" si="9"/>
        <v>1</v>
      </c>
      <c r="J15" s="19"/>
      <c r="K15" s="47">
        <v>0.0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202.0</v>
      </c>
      <c r="U15" s="49" t="str">
        <f t="shared" si="10"/>
        <v>14:12 Bullet shot Cup (США) Handzus  - (Канада) Adisey95</v>
      </c>
      <c r="V15" s="12" t="str">
        <f t="shared" si="11"/>
        <v>0:1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0.5944444444444444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Handzus</v>
      </c>
      <c r="F16" s="47" t="str">
        <f t="shared" si="7"/>
        <v>Adisey95</v>
      </c>
      <c r="G16" s="40">
        <f t="shared" si="8"/>
        <v>1</v>
      </c>
      <c r="H16" s="19"/>
      <c r="I16" s="40">
        <f t="shared" si="9"/>
        <v>2</v>
      </c>
      <c r="J16" s="19"/>
      <c r="K16" s="47">
        <v>1.0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203.0</v>
      </c>
      <c r="U16" s="49" t="str">
        <f t="shared" si="10"/>
        <v>14:16 Bullet shot Cup (США) Handzus  - (Канада) Adisey95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0.5972222222222222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Handzus</v>
      </c>
      <c r="F17" s="47" t="str">
        <f t="shared" si="7"/>
        <v>Adisey95</v>
      </c>
      <c r="G17" s="40">
        <f t="shared" si="8"/>
        <v>3</v>
      </c>
      <c r="H17" s="19"/>
      <c r="I17" s="40">
        <f t="shared" si="9"/>
        <v>2</v>
      </c>
      <c r="J17" s="19"/>
      <c r="K17" s="47">
        <v>3.0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204.0</v>
      </c>
      <c r="U17" s="49" t="str">
        <f t="shared" si="10"/>
        <v>14:20 Bullet shot Cup (США) Handzus  - (Канада) Adisey95</v>
      </c>
      <c r="V17" s="12" t="str">
        <f t="shared" si="11"/>
        <v>3:2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0.6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Handzus</v>
      </c>
      <c r="F18" s="47" t="str">
        <f t="shared" ref="F18:F23" si="15">$E$4</f>
        <v>Emqa</v>
      </c>
      <c r="G18" s="40">
        <f t="shared" si="8"/>
        <v>1</v>
      </c>
      <c r="H18" s="19"/>
      <c r="I18" s="40">
        <f t="shared" si="9"/>
        <v>2</v>
      </c>
      <c r="J18" s="19"/>
      <c r="K18" s="47">
        <v>1.0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205.0</v>
      </c>
      <c r="U18" s="49" t="str">
        <f t="shared" si="10"/>
        <v>14:24 Bullet shot Cup (США) Handzus  - (Швейцария) Emqa</v>
      </c>
      <c r="V18" s="12" t="str">
        <f t="shared" si="11"/>
        <v>1:2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0.6027777777777777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Handzus</v>
      </c>
      <c r="F19" s="47" t="str">
        <f t="shared" si="15"/>
        <v>Emqa</v>
      </c>
      <c r="G19" s="40">
        <f t="shared" si="8"/>
        <v>0</v>
      </c>
      <c r="H19" s="19"/>
      <c r="I19" s="40">
        <f t="shared" ref="I19:I23" si="16">SUM(L19,O19)</f>
        <v>1</v>
      </c>
      <c r="J19" s="19"/>
      <c r="K19" s="47">
        <v>0.0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206.0</v>
      </c>
      <c r="U19" s="49" t="str">
        <f t="shared" si="10"/>
        <v>14:28 Bullet shot Cup (США) Handzus  - (Швейцария) Emqa</v>
      </c>
      <c r="V19" s="12" t="str">
        <f t="shared" si="11"/>
        <v>0:1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0.6055555555555555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Handzus</v>
      </c>
      <c r="F20" s="47" t="str">
        <f t="shared" si="15"/>
        <v>Emqa</v>
      </c>
      <c r="G20" s="40">
        <f t="shared" si="8"/>
        <v>1</v>
      </c>
      <c r="H20" s="19"/>
      <c r="I20" s="40">
        <f t="shared" si="16"/>
        <v>0</v>
      </c>
      <c r="J20" s="19"/>
      <c r="K20" s="47">
        <v>1.0</v>
      </c>
      <c r="L20" s="47">
        <v>0.0</v>
      </c>
      <c r="M20" s="12"/>
      <c r="N20" s="12"/>
      <c r="O20" s="12"/>
      <c r="P20" s="12"/>
      <c r="Q20" s="12"/>
      <c r="R20" s="12"/>
      <c r="S20" s="12"/>
      <c r="T20" s="48">
        <v>207.0</v>
      </c>
      <c r="U20" s="49" t="str">
        <f t="shared" si="10"/>
        <v>14:32 Bullet shot Cup (США) Handzus  - (Швейцария) Emqa</v>
      </c>
      <c r="V20" s="12" t="str">
        <f t="shared" si="11"/>
        <v>1:0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0.6083333333333333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Adisey95</v>
      </c>
      <c r="F21" s="47" t="str">
        <f t="shared" si="15"/>
        <v>Emqa</v>
      </c>
      <c r="G21" s="40">
        <f t="shared" si="8"/>
        <v>1</v>
      </c>
      <c r="H21" s="19"/>
      <c r="I21" s="40">
        <f t="shared" si="16"/>
        <v>2</v>
      </c>
      <c r="J21" s="19"/>
      <c r="K21" s="47">
        <v>1.0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208.0</v>
      </c>
      <c r="U21" s="49" t="str">
        <f t="shared" si="10"/>
        <v>14:36 Bullet shot Cup (Канада) Adisey95  - (Швейцария) Emqa</v>
      </c>
      <c r="V21" s="12" t="str">
        <f t="shared" si="11"/>
        <v>1:2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0.6111111111111112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Adisey95</v>
      </c>
      <c r="F22" s="47" t="str">
        <f t="shared" si="15"/>
        <v>Emqa</v>
      </c>
      <c r="G22" s="40">
        <f t="shared" si="8"/>
        <v>3</v>
      </c>
      <c r="H22" s="19"/>
      <c r="I22" s="40">
        <f t="shared" si="16"/>
        <v>2</v>
      </c>
      <c r="J22" s="19"/>
      <c r="K22" s="47">
        <v>3.0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209.0</v>
      </c>
      <c r="U22" s="49" t="str">
        <f t="shared" si="10"/>
        <v>14:40 Bullet shot Cup (Канада) Adisey95  - (Швейцария) Emqa</v>
      </c>
      <c r="V22" s="12" t="str">
        <f t="shared" si="11"/>
        <v>3:2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0.6138888888888889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Adisey95</v>
      </c>
      <c r="F23" s="47" t="str">
        <f t="shared" si="15"/>
        <v>Emqa</v>
      </c>
      <c r="G23" s="40">
        <f t="shared" si="8"/>
        <v>0</v>
      </c>
      <c r="H23" s="19"/>
      <c r="I23" s="40">
        <f t="shared" si="16"/>
        <v>2</v>
      </c>
      <c r="J23" s="19"/>
      <c r="K23" s="47">
        <v>0.0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210.0</v>
      </c>
      <c r="U23" s="49" t="str">
        <f t="shared" si="10"/>
        <v>14:44 Bullet shot Cup (Канада) Adisey95  - (Швейцария) Emqa</v>
      </c>
      <c r="V23" s="12" t="str">
        <f t="shared" si="11"/>
        <v>0:2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0.6166666666666667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Adisey95</v>
      </c>
      <c r="F24" s="51" t="str">
        <f t="shared" ref="F24:F29" si="20">$E$6</f>
        <v>Handzus</v>
      </c>
      <c r="G24" s="40">
        <f t="shared" si="8"/>
        <v>0</v>
      </c>
      <c r="H24" s="19"/>
      <c r="I24" s="40">
        <f t="shared" ref="I24:I30" si="21">SUM(L24)</f>
        <v>2</v>
      </c>
      <c r="J24" s="19"/>
      <c r="K24" s="47">
        <v>0.0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211.0</v>
      </c>
      <c r="U24" s="49" t="str">
        <f t="shared" si="10"/>
        <v>14:48 Bullet shot Cup (Канада) Adisey95  - (США) Handzus</v>
      </c>
      <c r="V24" s="12" t="str">
        <f t="shared" si="11"/>
        <v>0:2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0.6194444444444445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Adisey95</v>
      </c>
      <c r="F25" s="51" t="str">
        <f t="shared" si="20"/>
        <v>Handzus</v>
      </c>
      <c r="G25" s="40">
        <f t="shared" si="8"/>
        <v>1</v>
      </c>
      <c r="H25" s="19"/>
      <c r="I25" s="40">
        <f t="shared" si="21"/>
        <v>2</v>
      </c>
      <c r="J25" s="19"/>
      <c r="K25" s="72">
        <v>1.0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212.0</v>
      </c>
      <c r="U25" s="49" t="str">
        <f t="shared" si="10"/>
        <v>14:52 Bullet shot Cup (Канада) Adisey95  - (США) Handzus</v>
      </c>
      <c r="V25" s="12" t="str">
        <f t="shared" si="11"/>
        <v>1:2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0.6222222222222222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Adisey95</v>
      </c>
      <c r="F26" s="51" t="str">
        <f t="shared" si="20"/>
        <v>Handzus</v>
      </c>
      <c r="G26" s="73">
        <f t="shared" si="8"/>
        <v>0</v>
      </c>
      <c r="H26" s="19"/>
      <c r="I26" s="40">
        <f t="shared" si="21"/>
        <v>0</v>
      </c>
      <c r="J26" s="19"/>
      <c r="K26" s="47" t="s">
        <v>59</v>
      </c>
      <c r="L26" s="47" t="s">
        <v>59</v>
      </c>
      <c r="M26" s="12"/>
      <c r="N26" s="12"/>
      <c r="O26" s="12"/>
      <c r="P26" s="12"/>
      <c r="Q26" s="12"/>
      <c r="R26" s="12"/>
      <c r="S26" s="12"/>
      <c r="T26" s="48">
        <v>213.0</v>
      </c>
      <c r="U26" s="49" t="str">
        <f t="shared" si="10"/>
        <v>14:56 Bullet shot Cup (Канада) Adisey95  - (США) Handzus</v>
      </c>
      <c r="V26" s="12" t="str">
        <f t="shared" si="11"/>
        <v>0:0</v>
      </c>
      <c r="W26" s="12"/>
      <c r="X26" s="12"/>
      <c r="Y26" s="12"/>
      <c r="Z26" s="12"/>
      <c r="AA26" s="12"/>
      <c r="AB26" s="12"/>
      <c r="AC26" s="74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0.625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Emqa</v>
      </c>
      <c r="F27" s="51" t="str">
        <f t="shared" si="20"/>
        <v>Handzus</v>
      </c>
      <c r="G27" s="40">
        <f t="shared" si="8"/>
        <v>2</v>
      </c>
      <c r="H27" s="19"/>
      <c r="I27" s="40">
        <f t="shared" si="21"/>
        <v>1</v>
      </c>
      <c r="J27" s="19"/>
      <c r="K27" s="47">
        <v>2.0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214.0</v>
      </c>
      <c r="U27" s="49" t="str">
        <f t="shared" si="10"/>
        <v>15:00 Bullet shot Cup (Швейцария) Emqa  - (США) Handzus</v>
      </c>
      <c r="V27" s="12" t="str">
        <f t="shared" si="11"/>
        <v>2:1</v>
      </c>
      <c r="W27" s="12"/>
      <c r="X27" s="12"/>
      <c r="Y27" s="12"/>
      <c r="Z27" s="12"/>
      <c r="AA27" s="12"/>
      <c r="AB27" s="12"/>
      <c r="AC27" s="74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0.6277777777777778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Emqa</v>
      </c>
      <c r="F28" s="51" t="str">
        <f t="shared" si="20"/>
        <v>Handzus</v>
      </c>
      <c r="G28" s="40">
        <f t="shared" si="8"/>
        <v>3</v>
      </c>
      <c r="H28" s="19"/>
      <c r="I28" s="40">
        <f t="shared" si="21"/>
        <v>1</v>
      </c>
      <c r="J28" s="19"/>
      <c r="K28" s="47">
        <v>3.0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215.0</v>
      </c>
      <c r="U28" s="49" t="str">
        <f t="shared" si="10"/>
        <v>15:04 Bullet shot Cup (Швейцария) Emqa  - (США) Handzus</v>
      </c>
      <c r="V28" s="12" t="str">
        <f t="shared" si="11"/>
        <v>3:1</v>
      </c>
      <c r="W28" s="12"/>
      <c r="X28" s="12"/>
      <c r="Y28" s="12"/>
      <c r="Z28" s="12"/>
      <c r="AA28" s="12"/>
      <c r="AB28" s="12"/>
      <c r="AC28" s="74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0.6305555555555555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Emqa</v>
      </c>
      <c r="F29" s="51" t="str">
        <f t="shared" si="20"/>
        <v>Handzus</v>
      </c>
      <c r="G29" s="40">
        <f t="shared" si="8"/>
        <v>2</v>
      </c>
      <c r="H29" s="19"/>
      <c r="I29" s="40">
        <f t="shared" si="21"/>
        <v>1</v>
      </c>
      <c r="J29" s="19"/>
      <c r="K29" s="47">
        <v>2.0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216.0</v>
      </c>
      <c r="U29" s="49" t="str">
        <f t="shared" si="10"/>
        <v>15:08 Bullet shot Cup (Швейцария) Emqa  - (США) Handzus</v>
      </c>
      <c r="V29" s="12" t="str">
        <f t="shared" si="11"/>
        <v>2:1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0.6333333333333333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Emqa</v>
      </c>
      <c r="F30" s="47" t="str">
        <f t="shared" ref="F30:F35" si="25">$E$5</f>
        <v>Adisey95</v>
      </c>
      <c r="G30" s="40">
        <f t="shared" si="8"/>
        <v>1</v>
      </c>
      <c r="H30" s="19"/>
      <c r="I30" s="40">
        <f t="shared" si="21"/>
        <v>1</v>
      </c>
      <c r="J30" s="19"/>
      <c r="K30" s="47">
        <v>1.0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217.0</v>
      </c>
      <c r="U30" s="49" t="str">
        <f t="shared" si="10"/>
        <v>15:12 Bullet shot Cup (Швейцария) Emqa  - (Канада) Adisey95</v>
      </c>
      <c r="V30" s="12" t="str">
        <f t="shared" si="11"/>
        <v>1:1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0.6361111111111111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Emqa</v>
      </c>
      <c r="F31" s="47" t="str">
        <f t="shared" si="25"/>
        <v>Adisey95</v>
      </c>
      <c r="G31" s="40">
        <f t="shared" si="8"/>
        <v>2</v>
      </c>
      <c r="H31" s="19"/>
      <c r="I31" s="40">
        <f t="shared" ref="I31:I35" si="26">SUM(L31,O31)</f>
        <v>1</v>
      </c>
      <c r="J31" s="19"/>
      <c r="K31" s="47">
        <v>2.0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218.0</v>
      </c>
      <c r="U31" s="49" t="str">
        <f t="shared" si="10"/>
        <v>15:16 Bullet shot Cup (Швейцария) Emqa  - (Канада) Adisey95</v>
      </c>
      <c r="V31" s="12" t="str">
        <f t="shared" si="11"/>
        <v>2:1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0.6388888888888888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Emqa</v>
      </c>
      <c r="F32" s="47" t="str">
        <f t="shared" si="25"/>
        <v>Adisey95</v>
      </c>
      <c r="G32" s="40">
        <f t="shared" si="8"/>
        <v>1</v>
      </c>
      <c r="H32" s="19"/>
      <c r="I32" s="40">
        <f t="shared" si="26"/>
        <v>2</v>
      </c>
      <c r="J32" s="19"/>
      <c r="K32" s="47">
        <v>1.0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219.0</v>
      </c>
      <c r="U32" s="49" t="str">
        <f t="shared" si="10"/>
        <v>15:20 Bullet shot Cup (Швейцария) Emqa  - (Канада) Adisey95</v>
      </c>
      <c r="V32" s="12" t="str">
        <f t="shared" si="11"/>
        <v>1:2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0.6416666666666667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Handzus</v>
      </c>
      <c r="F33" s="47" t="str">
        <f t="shared" si="25"/>
        <v>Adisey95</v>
      </c>
      <c r="G33" s="40">
        <f t="shared" si="8"/>
        <v>2</v>
      </c>
      <c r="H33" s="19"/>
      <c r="I33" s="40">
        <f t="shared" si="26"/>
        <v>3</v>
      </c>
      <c r="J33" s="19"/>
      <c r="K33" s="47">
        <v>2.0</v>
      </c>
      <c r="L33" s="47">
        <v>3.0</v>
      </c>
      <c r="M33" s="12"/>
      <c r="N33" s="12"/>
      <c r="O33" s="12"/>
      <c r="P33" s="12"/>
      <c r="Q33" s="12"/>
      <c r="R33" s="12"/>
      <c r="S33" s="12"/>
      <c r="T33" s="48">
        <v>220.0</v>
      </c>
      <c r="U33" s="49" t="str">
        <f t="shared" si="10"/>
        <v>15:24 Bullet shot Cup (США) Handzus  - (Канада) Adisey95</v>
      </c>
      <c r="V33" s="12" t="str">
        <f t="shared" si="11"/>
        <v>2:3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0.6444444444444445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Handzus</v>
      </c>
      <c r="F34" s="47" t="str">
        <f t="shared" si="25"/>
        <v>Adisey95</v>
      </c>
      <c r="G34" s="40">
        <f t="shared" si="8"/>
        <v>1</v>
      </c>
      <c r="H34" s="19"/>
      <c r="I34" s="40">
        <f t="shared" si="26"/>
        <v>1</v>
      </c>
      <c r="J34" s="19"/>
      <c r="K34" s="47">
        <v>1.0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221.0</v>
      </c>
      <c r="U34" s="49" t="str">
        <f t="shared" si="10"/>
        <v>15:28 Bullet shot Cup (США) Handzus  - (Канада) Adisey95</v>
      </c>
      <c r="V34" s="12" t="str">
        <f t="shared" si="11"/>
        <v>1:1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0.6472222222222223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Handzus</v>
      </c>
      <c r="F35" s="47" t="str">
        <f t="shared" si="25"/>
        <v>Adisey95</v>
      </c>
      <c r="G35" s="40">
        <f t="shared" si="8"/>
        <v>2</v>
      </c>
      <c r="H35" s="19"/>
      <c r="I35" s="40">
        <f t="shared" si="26"/>
        <v>1</v>
      </c>
      <c r="J35" s="19"/>
      <c r="K35" s="47">
        <v>2.0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222.0</v>
      </c>
      <c r="U35" s="49" t="str">
        <f t="shared" si="10"/>
        <v>15:32 Bullet shot Cup (США) Handzus  - (Канада) Adisey95</v>
      </c>
      <c r="V35" s="12" t="str">
        <f t="shared" si="11"/>
        <v>2:1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0.65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Handzus</v>
      </c>
      <c r="F36" s="47" t="str">
        <f t="shared" ref="F36:F41" si="30">$E$4</f>
        <v>Emqa</v>
      </c>
      <c r="G36" s="40">
        <f t="shared" si="8"/>
        <v>2</v>
      </c>
      <c r="H36" s="19"/>
      <c r="I36" s="40">
        <f t="shared" ref="I36:I42" si="31">SUM(L36)</f>
        <v>0</v>
      </c>
      <c r="J36" s="19"/>
      <c r="K36" s="47">
        <v>2.0</v>
      </c>
      <c r="L36" s="47">
        <v>0.0</v>
      </c>
      <c r="M36" s="12"/>
      <c r="N36" s="12"/>
      <c r="O36" s="12"/>
      <c r="P36" s="12"/>
      <c r="Q36" s="12"/>
      <c r="R36" s="12"/>
      <c r="S36" s="12"/>
      <c r="T36" s="48">
        <v>223.0</v>
      </c>
      <c r="U36" s="49" t="str">
        <f t="shared" si="10"/>
        <v>15:36 Bullet shot Cup (США) Handzus  - (Швейцария) Emqa</v>
      </c>
      <c r="V36" s="12" t="str">
        <f t="shared" si="11"/>
        <v>2:0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0.6527777777777778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Handzus</v>
      </c>
      <c r="F37" s="47" t="str">
        <f t="shared" si="30"/>
        <v>Emqa</v>
      </c>
      <c r="G37" s="40">
        <f t="shared" si="8"/>
        <v>2</v>
      </c>
      <c r="H37" s="19"/>
      <c r="I37" s="40">
        <f t="shared" si="31"/>
        <v>1</v>
      </c>
      <c r="J37" s="19"/>
      <c r="K37" s="47">
        <v>2.0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224.0</v>
      </c>
      <c r="U37" s="49" t="str">
        <f t="shared" si="10"/>
        <v>15:40 Bullet shot Cup (США) Handzus  - (Швейцария) Emqa</v>
      </c>
      <c r="V37" s="12" t="str">
        <f t="shared" si="11"/>
        <v>2:1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0.6555555555555556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Handzus</v>
      </c>
      <c r="F38" s="47" t="str">
        <f t="shared" si="30"/>
        <v>Emqa</v>
      </c>
      <c r="G38" s="40">
        <f t="shared" si="8"/>
        <v>1</v>
      </c>
      <c r="H38" s="19"/>
      <c r="I38" s="40">
        <f t="shared" si="31"/>
        <v>2</v>
      </c>
      <c r="J38" s="19"/>
      <c r="K38" s="47">
        <v>1.0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225.0</v>
      </c>
      <c r="U38" s="49" t="str">
        <f t="shared" si="10"/>
        <v>15:44 Bullet shot Cup (США) Handzus  - (Швейцария) Emqa</v>
      </c>
      <c r="V38" s="12" t="str">
        <f t="shared" si="11"/>
        <v>1:2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0.6583333333333333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Adisey95</v>
      </c>
      <c r="F39" s="47" t="str">
        <f t="shared" si="30"/>
        <v>Emqa</v>
      </c>
      <c r="G39" s="40">
        <f t="shared" si="8"/>
        <v>0</v>
      </c>
      <c r="H39" s="19"/>
      <c r="I39" s="40">
        <f t="shared" si="31"/>
        <v>0</v>
      </c>
      <c r="J39" s="19"/>
      <c r="K39" s="47" t="s">
        <v>59</v>
      </c>
      <c r="L39" s="47" t="s">
        <v>59</v>
      </c>
      <c r="M39" s="12"/>
      <c r="N39" s="12"/>
      <c r="O39" s="12"/>
      <c r="P39" s="12"/>
      <c r="Q39" s="12"/>
      <c r="R39" s="12"/>
      <c r="S39" s="12"/>
      <c r="T39" s="48">
        <v>226.0</v>
      </c>
      <c r="U39" s="49" t="str">
        <f t="shared" si="10"/>
        <v>15:48 Bullet shot Cup (Канада) Adisey95  - (Швейцария) Emqa</v>
      </c>
      <c r="V39" s="12" t="str">
        <f t="shared" si="11"/>
        <v>0:0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0.6611111111111111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Adisey95</v>
      </c>
      <c r="F40" s="47" t="str">
        <f t="shared" si="30"/>
        <v>Emqa</v>
      </c>
      <c r="G40" s="40">
        <f t="shared" si="8"/>
        <v>1</v>
      </c>
      <c r="H40" s="19"/>
      <c r="I40" s="40">
        <f t="shared" si="31"/>
        <v>1</v>
      </c>
      <c r="J40" s="19"/>
      <c r="K40" s="47">
        <v>1.0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227.0</v>
      </c>
      <c r="U40" s="49" t="str">
        <f t="shared" si="10"/>
        <v>15:52 Bullet shot Cup (Канада) Adisey95  - (Швейцария) Emqa</v>
      </c>
      <c r="V40" s="12" t="str">
        <f t="shared" si="11"/>
        <v>1:1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0.6638888888888889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Adisey95</v>
      </c>
      <c r="F41" s="47" t="str">
        <f t="shared" si="30"/>
        <v>Emqa</v>
      </c>
      <c r="G41" s="40">
        <f t="shared" si="8"/>
        <v>2</v>
      </c>
      <c r="H41" s="19"/>
      <c r="I41" s="40">
        <f t="shared" si="31"/>
        <v>2</v>
      </c>
      <c r="J41" s="19"/>
      <c r="K41" s="47">
        <v>2.0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228.0</v>
      </c>
      <c r="U41" s="49" t="str">
        <f t="shared" si="10"/>
        <v>15:56 Bullet shot Cup (Канада) Adisey95  - (Швейцария) Emqa</v>
      </c>
      <c r="V41" s="12" t="str">
        <f t="shared" si="11"/>
        <v>2:2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Adisey95</v>
      </c>
      <c r="F42" s="47" t="str">
        <f t="shared" ref="F42:F47" si="35">$E$6</f>
        <v>Handzus</v>
      </c>
      <c r="G42" s="40">
        <f t="shared" si="8"/>
        <v>1</v>
      </c>
      <c r="H42" s="19"/>
      <c r="I42" s="40">
        <f t="shared" si="31"/>
        <v>2</v>
      </c>
      <c r="J42" s="19"/>
      <c r="K42" s="47">
        <v>1.0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229.0</v>
      </c>
      <c r="U42" s="49" t="str">
        <f t="shared" si="10"/>
        <v>16:00 Bullet shot Cup (Канада) Adisey95  - (США) Handzus</v>
      </c>
      <c r="V42" s="12" t="str">
        <f t="shared" si="11"/>
        <v>1:2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0.6694444444444444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Adisey95</v>
      </c>
      <c r="F43" s="47" t="str">
        <f t="shared" si="35"/>
        <v>Handzus</v>
      </c>
      <c r="G43" s="40">
        <f t="shared" si="8"/>
        <v>1</v>
      </c>
      <c r="H43" s="19"/>
      <c r="I43" s="40">
        <f t="shared" ref="I43:I47" si="36">SUM(L43,O43)</f>
        <v>2</v>
      </c>
      <c r="J43" s="19"/>
      <c r="K43" s="47">
        <v>1.0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230.0</v>
      </c>
      <c r="U43" s="49" t="str">
        <f t="shared" si="10"/>
        <v>16:04 Bullet shot Cup (Канада) Adisey95  - (США) Handzus</v>
      </c>
      <c r="V43" s="12" t="str">
        <f t="shared" si="11"/>
        <v>1:2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0.6722222222222223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Adisey95</v>
      </c>
      <c r="F44" s="47" t="str">
        <f t="shared" si="35"/>
        <v>Handzus</v>
      </c>
      <c r="G44" s="40">
        <f t="shared" si="8"/>
        <v>1</v>
      </c>
      <c r="H44" s="19"/>
      <c r="I44" s="40">
        <f t="shared" si="36"/>
        <v>1</v>
      </c>
      <c r="J44" s="19"/>
      <c r="K44" s="47">
        <v>1.0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231.0</v>
      </c>
      <c r="U44" s="49" t="str">
        <f t="shared" si="10"/>
        <v>16:08 Bullet shot Cup (Канада) Adisey95  - (США) Handzus</v>
      </c>
      <c r="V44" s="12" t="str">
        <f t="shared" si="11"/>
        <v>1:1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0.675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Emqa</v>
      </c>
      <c r="F45" s="47" t="str">
        <f t="shared" si="35"/>
        <v>Handzus</v>
      </c>
      <c r="G45" s="40">
        <f t="shared" si="8"/>
        <v>0</v>
      </c>
      <c r="H45" s="19"/>
      <c r="I45" s="40">
        <f t="shared" si="36"/>
        <v>1</v>
      </c>
      <c r="J45" s="19"/>
      <c r="K45" s="47">
        <v>0.0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232.0</v>
      </c>
      <c r="U45" s="49" t="str">
        <f t="shared" si="10"/>
        <v>16:12 Bullet shot Cup (Швейцария) Emqa  - (США) Handzus</v>
      </c>
      <c r="V45" s="12" t="str">
        <f t="shared" si="11"/>
        <v>0:1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0.6777777777777778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Emqa</v>
      </c>
      <c r="F46" s="47" t="str">
        <f t="shared" si="35"/>
        <v>Handzus</v>
      </c>
      <c r="G46" s="40">
        <f t="shared" si="8"/>
        <v>2</v>
      </c>
      <c r="H46" s="19"/>
      <c r="I46" s="40">
        <f t="shared" si="36"/>
        <v>3</v>
      </c>
      <c r="J46" s="19"/>
      <c r="K46" s="47">
        <v>2.0</v>
      </c>
      <c r="L46" s="47">
        <v>3.0</v>
      </c>
      <c r="M46" s="12"/>
      <c r="N46" s="12"/>
      <c r="O46" s="12"/>
      <c r="P46" s="12"/>
      <c r="Q46" s="12"/>
      <c r="R46" s="12"/>
      <c r="S46" s="12"/>
      <c r="T46" s="48">
        <v>233.0</v>
      </c>
      <c r="U46" s="49" t="str">
        <f t="shared" si="10"/>
        <v>16:16 Bullet shot Cup (Швейцария) Emqa  - (США) Handzus</v>
      </c>
      <c r="V46" s="12" t="str">
        <f t="shared" si="11"/>
        <v>2:3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0.6805555555555556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Emqa</v>
      </c>
      <c r="F47" s="47" t="str">
        <f t="shared" si="35"/>
        <v>Handzus</v>
      </c>
      <c r="G47" s="40">
        <f t="shared" si="8"/>
        <v>0</v>
      </c>
      <c r="H47" s="19"/>
      <c r="I47" s="40">
        <f t="shared" si="36"/>
        <v>0</v>
      </c>
      <c r="J47" s="19"/>
      <c r="K47" s="47">
        <v>0.0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234.0</v>
      </c>
      <c r="U47" s="49" t="str">
        <f t="shared" si="10"/>
        <v>16:20 Bullet shot Cup (Швейцария) Emqa  - (США) Handzus</v>
      </c>
      <c r="V47" s="12" t="str">
        <f t="shared" si="11"/>
        <v>0:0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0.6833333333333333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Emqa</v>
      </c>
      <c r="F48" s="47" t="str">
        <f t="shared" ref="F48:F51" si="40">$E$5</f>
        <v>Adisey95</v>
      </c>
      <c r="G48" s="40">
        <f t="shared" si="8"/>
        <v>1</v>
      </c>
      <c r="H48" s="19"/>
      <c r="I48" s="40">
        <f>SUM(L48)</f>
        <v>0</v>
      </c>
      <c r="J48" s="19"/>
      <c r="K48" s="47">
        <v>1.0</v>
      </c>
      <c r="L48" s="47">
        <v>0.0</v>
      </c>
      <c r="M48" s="12"/>
      <c r="N48" s="12"/>
      <c r="O48" s="12"/>
      <c r="P48" s="12"/>
      <c r="Q48" s="12"/>
      <c r="R48" s="12"/>
      <c r="S48" s="12"/>
      <c r="T48" s="48">
        <v>235.0</v>
      </c>
      <c r="U48" s="49" t="str">
        <f t="shared" si="10"/>
        <v>16:24 Bullet shot Cup (Швейцария) Emqa  - (Канада) Adisey95</v>
      </c>
      <c r="V48" s="12" t="str">
        <f t="shared" si="11"/>
        <v>1:0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0.6861111111111111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Emqa</v>
      </c>
      <c r="F49" s="47" t="str">
        <f t="shared" si="40"/>
        <v>Adisey95</v>
      </c>
      <c r="G49" s="40">
        <f t="shared" si="8"/>
        <v>3</v>
      </c>
      <c r="H49" s="19"/>
      <c r="I49" s="40">
        <f t="shared" ref="I49:I53" si="41">SUM(L49,O49)</f>
        <v>1</v>
      </c>
      <c r="J49" s="19"/>
      <c r="K49" s="47">
        <v>3.0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236.0</v>
      </c>
      <c r="U49" s="49" t="str">
        <f t="shared" si="10"/>
        <v>16:28 Bullet shot Cup (Швейцария) Emqa  - (Канада) Adisey95</v>
      </c>
      <c r="V49" s="12" t="str">
        <f t="shared" si="11"/>
        <v>3:1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0.6888888888888889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Handzus</v>
      </c>
      <c r="F50" s="47" t="str">
        <f t="shared" si="40"/>
        <v>Adisey95</v>
      </c>
      <c r="G50" s="40">
        <f t="shared" si="8"/>
        <v>2</v>
      </c>
      <c r="H50" s="19"/>
      <c r="I50" s="40">
        <f t="shared" si="41"/>
        <v>2</v>
      </c>
      <c r="J50" s="19"/>
      <c r="K50" s="47">
        <v>2.0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237.0</v>
      </c>
      <c r="U50" s="49" t="str">
        <f t="shared" si="10"/>
        <v>16:32 Bullet shot Cup (США) Handzus  - (Канада) Adisey95</v>
      </c>
      <c r="V50" s="12" t="str">
        <f t="shared" si="11"/>
        <v>2:2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0.6916666666666667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Handzus</v>
      </c>
      <c r="F51" s="47" t="str">
        <f t="shared" si="40"/>
        <v>Adisey95</v>
      </c>
      <c r="G51" s="40">
        <f t="shared" si="8"/>
        <v>0</v>
      </c>
      <c r="H51" s="19"/>
      <c r="I51" s="40">
        <f t="shared" si="41"/>
        <v>1</v>
      </c>
      <c r="J51" s="19"/>
      <c r="K51" s="47">
        <v>0.0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238.0</v>
      </c>
      <c r="U51" s="49" t="str">
        <f t="shared" si="10"/>
        <v>16:36 Bullet shot Cup (США) Handzus  - (Канада) Adisey95</v>
      </c>
      <c r="V51" s="12" t="str">
        <f t="shared" si="11"/>
        <v>0:1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0.6944444444444444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Handzus</v>
      </c>
      <c r="F52" s="47" t="str">
        <f t="shared" ref="F52:F53" si="45">$E$4</f>
        <v>Emqa</v>
      </c>
      <c r="G52" s="40">
        <f t="shared" si="8"/>
        <v>2</v>
      </c>
      <c r="H52" s="19"/>
      <c r="I52" s="40">
        <f t="shared" si="41"/>
        <v>2</v>
      </c>
      <c r="J52" s="19"/>
      <c r="K52" s="47">
        <v>2.0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239.0</v>
      </c>
      <c r="U52" s="49" t="str">
        <f t="shared" si="10"/>
        <v>16:40 Bullet shot Cup (США) Handzus  - (Швейцария) Emqa</v>
      </c>
      <c r="V52" s="12" t="str">
        <f t="shared" si="11"/>
        <v>2:2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0.6972222222222222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Handzus</v>
      </c>
      <c r="F53" s="47" t="str">
        <f t="shared" si="45"/>
        <v>Emqa</v>
      </c>
      <c r="G53" s="40">
        <f t="shared" si="8"/>
        <v>3</v>
      </c>
      <c r="H53" s="19"/>
      <c r="I53" s="40">
        <f t="shared" si="41"/>
        <v>1</v>
      </c>
      <c r="J53" s="19"/>
      <c r="K53" s="47">
        <v>3.0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240.0</v>
      </c>
      <c r="U53" s="49" t="str">
        <f t="shared" si="10"/>
        <v>16:44 Bullet shot Cup (США) Handzus  - (Швейцария) Emqa</v>
      </c>
      <c r="V53" s="12" t="str">
        <f t="shared" si="11"/>
        <v>3:1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5"/>
      <c r="L54" s="75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5"/>
      <c r="L55" s="75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5"/>
      <c r="L56" s="75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5"/>
      <c r="L57" s="75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5"/>
      <c r="L58" s="75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5"/>
      <c r="L59" s="75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5"/>
      <c r="L60" s="75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5"/>
      <c r="L61" s="75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5"/>
      <c r="L62" s="75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5"/>
      <c r="L63" s="75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5"/>
      <c r="L64" s="75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5"/>
      <c r="L65" s="75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5"/>
      <c r="L66" s="75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5"/>
      <c r="L67" s="75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5"/>
      <c r="L68" s="75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5"/>
      <c r="L69" s="75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5"/>
      <c r="L70" s="75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5"/>
      <c r="L71" s="75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5"/>
      <c r="L72" s="75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5"/>
      <c r="L73" s="75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5"/>
      <c r="L74" s="75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5"/>
      <c r="L75" s="75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5"/>
      <c r="L76" s="75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5"/>
      <c r="L77" s="75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5"/>
      <c r="L78" s="75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5"/>
      <c r="L79" s="75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5"/>
      <c r="L80" s="75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5"/>
      <c r="L81" s="75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5"/>
      <c r="L82" s="75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5"/>
      <c r="L83" s="75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5"/>
      <c r="L84" s="75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5"/>
      <c r="L85" s="75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5"/>
      <c r="L86" s="75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5"/>
      <c r="L87" s="75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5"/>
      <c r="L88" s="75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5"/>
      <c r="L89" s="75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5"/>
      <c r="L90" s="75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5"/>
      <c r="L91" s="75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5"/>
      <c r="L92" s="75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5"/>
      <c r="L93" s="75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5"/>
      <c r="L94" s="75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5"/>
      <c r="L95" s="75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5"/>
      <c r="L96" s="75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5"/>
      <c r="L97" s="75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5"/>
      <c r="L98" s="75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5"/>
      <c r="L99" s="75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5"/>
      <c r="L100" s="75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5"/>
      <c r="L101" s="75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5"/>
      <c r="L102" s="75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5"/>
      <c r="L103" s="75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5"/>
      <c r="L104" s="75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5"/>
      <c r="L105" s="75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5"/>
      <c r="L106" s="75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5"/>
      <c r="L107" s="75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5"/>
      <c r="L108" s="75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5"/>
      <c r="L109" s="75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5"/>
      <c r="L110" s="75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5"/>
      <c r="L111" s="75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5"/>
      <c r="L112" s="75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5"/>
      <c r="L113" s="75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5"/>
      <c r="L114" s="75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5"/>
      <c r="L115" s="75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5"/>
      <c r="L116" s="75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5"/>
      <c r="L117" s="75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5"/>
      <c r="L118" s="75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5"/>
      <c r="L119" s="75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5"/>
      <c r="L120" s="75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5"/>
      <c r="L121" s="75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5"/>
      <c r="L122" s="75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5"/>
      <c r="L123" s="75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5"/>
      <c r="L124" s="75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5"/>
      <c r="L125" s="75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5"/>
      <c r="L126" s="75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5"/>
      <c r="L127" s="75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5"/>
      <c r="L128" s="75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5"/>
      <c r="L129" s="75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5"/>
      <c r="L130" s="75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5"/>
      <c r="L131" s="75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5"/>
      <c r="L132" s="75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5"/>
      <c r="L133" s="75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5"/>
      <c r="L134" s="75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5"/>
      <c r="L135" s="75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5"/>
      <c r="L136" s="75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5"/>
      <c r="L137" s="75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5"/>
      <c r="L138" s="75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5"/>
      <c r="L139" s="75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5"/>
      <c r="L140" s="75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5"/>
      <c r="L141" s="75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5"/>
      <c r="L142" s="75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5"/>
      <c r="L143" s="75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5"/>
      <c r="L144" s="75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5"/>
      <c r="L145" s="75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5"/>
      <c r="L146" s="75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5"/>
      <c r="L147" s="75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5"/>
      <c r="L148" s="75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5"/>
      <c r="L149" s="75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5"/>
      <c r="L150" s="75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5"/>
      <c r="L151" s="75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5"/>
      <c r="L152" s="75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5"/>
      <c r="L153" s="75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5"/>
      <c r="L154" s="75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5"/>
      <c r="L155" s="75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5"/>
      <c r="L156" s="75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5"/>
      <c r="L157" s="75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5"/>
      <c r="L158" s="75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5"/>
      <c r="L159" s="75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5"/>
      <c r="L160" s="75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5"/>
      <c r="L161" s="75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5"/>
      <c r="L162" s="75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5"/>
      <c r="L163" s="75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5"/>
      <c r="L164" s="75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5"/>
      <c r="L165" s="75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5"/>
      <c r="L166" s="75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5"/>
      <c r="L167" s="75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5"/>
      <c r="L168" s="75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5"/>
      <c r="L169" s="75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5"/>
      <c r="L170" s="75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5"/>
      <c r="L171" s="75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5"/>
      <c r="L172" s="75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5"/>
      <c r="L173" s="75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5"/>
      <c r="L174" s="75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5"/>
      <c r="L175" s="75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5"/>
      <c r="L176" s="75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5"/>
      <c r="L177" s="75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5"/>
      <c r="L178" s="75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5"/>
      <c r="L179" s="75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5"/>
      <c r="L180" s="75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5"/>
      <c r="L181" s="75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5"/>
      <c r="L182" s="75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5"/>
      <c r="L183" s="75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5"/>
      <c r="L184" s="75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5"/>
      <c r="L185" s="75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5"/>
      <c r="L186" s="75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5"/>
      <c r="L187" s="75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5"/>
      <c r="L188" s="75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5"/>
      <c r="L189" s="75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5"/>
      <c r="L190" s="75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5"/>
      <c r="L191" s="75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5"/>
      <c r="L192" s="75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5"/>
      <c r="L193" s="75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5"/>
      <c r="L194" s="75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5"/>
      <c r="L195" s="75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5"/>
      <c r="L196" s="75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5"/>
      <c r="L197" s="75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5"/>
      <c r="L198" s="75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5"/>
      <c r="L199" s="75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5"/>
      <c r="L200" s="75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5"/>
      <c r="L201" s="75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5"/>
      <c r="L202" s="75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5"/>
      <c r="L203" s="75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5"/>
      <c r="L204" s="75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5"/>
      <c r="L205" s="75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5"/>
      <c r="L206" s="75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5"/>
      <c r="L207" s="75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5"/>
      <c r="L208" s="75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5"/>
      <c r="L209" s="75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5"/>
      <c r="L210" s="75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5"/>
      <c r="L211" s="75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5"/>
      <c r="L212" s="75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5"/>
      <c r="L213" s="75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5"/>
      <c r="L214" s="75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5"/>
      <c r="L215" s="75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5"/>
      <c r="L216" s="75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5"/>
      <c r="L217" s="75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5"/>
      <c r="L218" s="75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5"/>
      <c r="L219" s="75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5"/>
      <c r="L220" s="75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5"/>
      <c r="L221" s="75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5"/>
      <c r="L222" s="75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5"/>
      <c r="L223" s="75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5"/>
      <c r="L224" s="75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5"/>
      <c r="L225" s="75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6"/>
      <c r="L226" s="76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6"/>
      <c r="L227" s="76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6"/>
      <c r="L228" s="76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6"/>
      <c r="L229" s="76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6"/>
      <c r="L230" s="76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6"/>
      <c r="L231" s="76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6"/>
      <c r="L232" s="76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6"/>
      <c r="L233" s="76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6"/>
      <c r="L234" s="76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6"/>
      <c r="L235" s="76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6"/>
      <c r="L236" s="76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6"/>
      <c r="L237" s="76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6"/>
      <c r="L238" s="76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6"/>
      <c r="L239" s="76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6"/>
      <c r="L240" s="76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6"/>
      <c r="L241" s="76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6"/>
      <c r="L242" s="76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6"/>
      <c r="L243" s="76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6"/>
      <c r="L244" s="76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6"/>
      <c r="L245" s="76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6"/>
      <c r="L246" s="76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6"/>
      <c r="L247" s="76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6"/>
      <c r="L248" s="76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6"/>
      <c r="L249" s="76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6"/>
      <c r="L250" s="76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6"/>
      <c r="L251" s="76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6"/>
      <c r="L252" s="76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6"/>
      <c r="L253" s="76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6"/>
      <c r="L254" s="76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6"/>
      <c r="L255" s="76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6"/>
      <c r="L256" s="76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6"/>
      <c r="L257" s="76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6"/>
      <c r="L258" s="76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6"/>
      <c r="L259" s="76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6"/>
      <c r="L260" s="76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6"/>
      <c r="L261" s="76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6"/>
      <c r="L262" s="76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6"/>
      <c r="L263" s="76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6"/>
      <c r="L264" s="76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6"/>
      <c r="L265" s="76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6"/>
      <c r="L266" s="76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6"/>
      <c r="L267" s="76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6"/>
      <c r="L268" s="76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6"/>
      <c r="L269" s="76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6"/>
      <c r="L270" s="76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6"/>
      <c r="L271" s="76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6"/>
      <c r="L272" s="76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6"/>
      <c r="L273" s="76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6"/>
      <c r="L274" s="76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6"/>
      <c r="L275" s="76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6"/>
      <c r="L276" s="76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6"/>
      <c r="L277" s="76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6"/>
      <c r="L278" s="76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6"/>
      <c r="L279" s="76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6"/>
      <c r="L280" s="76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6"/>
      <c r="L281" s="76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6"/>
      <c r="L282" s="76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6"/>
      <c r="L283" s="76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6"/>
      <c r="L284" s="76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6"/>
      <c r="L285" s="76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6"/>
      <c r="L286" s="76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6"/>
      <c r="L287" s="76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6"/>
      <c r="L288" s="76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6"/>
      <c r="L289" s="76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6"/>
      <c r="L290" s="76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6"/>
      <c r="L291" s="76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6"/>
      <c r="L292" s="76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6"/>
      <c r="L293" s="76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6"/>
      <c r="L294" s="76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6"/>
      <c r="L295" s="76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6"/>
      <c r="L296" s="76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6"/>
      <c r="L297" s="76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6"/>
      <c r="L298" s="76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6"/>
      <c r="L299" s="76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6"/>
      <c r="L300" s="76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6"/>
      <c r="L301" s="76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6"/>
      <c r="L302" s="76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6"/>
      <c r="L303" s="76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6"/>
      <c r="L304" s="76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6"/>
      <c r="L305" s="76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6"/>
      <c r="L306" s="76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6"/>
      <c r="L307" s="76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6"/>
      <c r="L308" s="76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6"/>
      <c r="L309" s="76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6"/>
      <c r="L310" s="76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6"/>
      <c r="L311" s="76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6"/>
      <c r="L312" s="76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6"/>
      <c r="L313" s="76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6"/>
      <c r="L314" s="76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6"/>
      <c r="L315" s="76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6"/>
      <c r="L316" s="76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6"/>
      <c r="L317" s="76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6"/>
      <c r="L318" s="76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6"/>
      <c r="L319" s="76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6"/>
      <c r="L320" s="76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6"/>
      <c r="L321" s="76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6"/>
      <c r="L322" s="76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6"/>
      <c r="L323" s="76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6"/>
      <c r="L324" s="76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6"/>
      <c r="L325" s="76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6"/>
      <c r="L326" s="76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6"/>
      <c r="L327" s="76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6"/>
      <c r="L328" s="76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6"/>
      <c r="L329" s="76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6"/>
      <c r="L330" s="76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6"/>
      <c r="L331" s="76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6"/>
      <c r="L332" s="76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6"/>
      <c r="L333" s="76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6"/>
      <c r="L334" s="76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6"/>
      <c r="L335" s="76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6"/>
      <c r="L336" s="76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6"/>
      <c r="L337" s="76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6"/>
      <c r="L338" s="76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6"/>
      <c r="L339" s="76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6"/>
      <c r="L340" s="76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6"/>
      <c r="L341" s="76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6"/>
      <c r="L342" s="76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6"/>
      <c r="L343" s="76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6"/>
      <c r="L344" s="76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6"/>
      <c r="L345" s="76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6"/>
      <c r="L346" s="76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6"/>
      <c r="L347" s="76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6"/>
      <c r="L348" s="76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6"/>
      <c r="L349" s="76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6"/>
      <c r="L350" s="76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6"/>
      <c r="L351" s="76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6"/>
      <c r="L352" s="76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6"/>
      <c r="L353" s="76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6"/>
      <c r="L354" s="76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6"/>
      <c r="L355" s="76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6"/>
      <c r="L356" s="76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6"/>
      <c r="L357" s="76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6"/>
      <c r="L358" s="76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6"/>
      <c r="L359" s="76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6"/>
      <c r="L360" s="76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6"/>
      <c r="L361" s="76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6"/>
      <c r="L362" s="76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6"/>
      <c r="L363" s="76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6"/>
      <c r="L364" s="76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6"/>
      <c r="L365" s="76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6"/>
      <c r="L366" s="76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6"/>
      <c r="L367" s="76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6"/>
      <c r="L368" s="76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6"/>
      <c r="L369" s="76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6"/>
      <c r="L370" s="76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6"/>
      <c r="L371" s="76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6"/>
      <c r="L372" s="76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6"/>
      <c r="L373" s="76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6"/>
      <c r="L374" s="76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6"/>
      <c r="L375" s="76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6"/>
      <c r="L376" s="76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6"/>
      <c r="L377" s="76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6"/>
      <c r="L378" s="76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6"/>
      <c r="L379" s="76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6"/>
      <c r="L380" s="76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6"/>
      <c r="L381" s="76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6"/>
      <c r="L382" s="76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6"/>
      <c r="L383" s="76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6"/>
      <c r="L384" s="76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6"/>
      <c r="L385" s="76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6"/>
      <c r="L386" s="76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6"/>
      <c r="L387" s="76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6"/>
      <c r="L388" s="76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6"/>
      <c r="L389" s="76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6"/>
      <c r="L390" s="76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6"/>
      <c r="L391" s="76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6"/>
      <c r="L392" s="76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6"/>
      <c r="L393" s="76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6"/>
      <c r="L394" s="76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6"/>
      <c r="L395" s="76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6"/>
      <c r="L396" s="76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6"/>
      <c r="L397" s="76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6"/>
      <c r="L398" s="76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6"/>
      <c r="L399" s="76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6"/>
      <c r="L400" s="76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6"/>
      <c r="L401" s="76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6"/>
      <c r="L402" s="76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6"/>
      <c r="L403" s="76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6"/>
      <c r="L404" s="76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6"/>
      <c r="L405" s="76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6"/>
      <c r="L406" s="76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6"/>
      <c r="L407" s="76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6"/>
      <c r="L408" s="76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6"/>
      <c r="L409" s="76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6"/>
      <c r="L410" s="76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6"/>
      <c r="L411" s="76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6"/>
      <c r="L412" s="76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6"/>
      <c r="L413" s="76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6"/>
      <c r="L414" s="76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6"/>
      <c r="L415" s="76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6"/>
      <c r="L416" s="76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6"/>
      <c r="L417" s="76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6"/>
      <c r="L418" s="76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6"/>
      <c r="L419" s="76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6"/>
      <c r="L420" s="76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6"/>
      <c r="L421" s="76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6"/>
      <c r="L422" s="76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6"/>
      <c r="L423" s="76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6"/>
      <c r="L424" s="76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6"/>
      <c r="L425" s="76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6"/>
      <c r="L426" s="76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6"/>
      <c r="L427" s="76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6"/>
      <c r="L428" s="76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6"/>
      <c r="L429" s="76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6"/>
      <c r="L430" s="76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6"/>
      <c r="L431" s="76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6"/>
      <c r="L432" s="76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6"/>
      <c r="L433" s="76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6"/>
      <c r="L434" s="76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6"/>
      <c r="L435" s="76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6"/>
      <c r="L436" s="76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6"/>
      <c r="L437" s="76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6"/>
      <c r="L438" s="76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6"/>
      <c r="L439" s="76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6"/>
      <c r="L440" s="76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6"/>
      <c r="L441" s="76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6"/>
      <c r="L442" s="76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6"/>
      <c r="L443" s="76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6"/>
      <c r="L444" s="76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6"/>
      <c r="L445" s="76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6"/>
      <c r="L446" s="76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6"/>
      <c r="L447" s="76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6"/>
      <c r="L448" s="76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6"/>
      <c r="L449" s="76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6"/>
      <c r="L450" s="76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6"/>
      <c r="L451" s="76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6"/>
      <c r="L452" s="76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6"/>
      <c r="L453" s="76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6"/>
      <c r="L454" s="76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6"/>
      <c r="L455" s="76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6"/>
      <c r="L456" s="76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6"/>
      <c r="L457" s="76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6"/>
      <c r="L458" s="76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6"/>
      <c r="L459" s="76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6"/>
      <c r="L460" s="76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6"/>
      <c r="L461" s="76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6"/>
      <c r="L462" s="76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6"/>
      <c r="L463" s="76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6"/>
      <c r="L464" s="76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6"/>
      <c r="L465" s="76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6"/>
      <c r="L466" s="76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6"/>
      <c r="L467" s="76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6"/>
      <c r="L468" s="76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6"/>
      <c r="L469" s="76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6"/>
      <c r="L470" s="76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6"/>
      <c r="L471" s="76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6"/>
      <c r="L472" s="76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6"/>
      <c r="L473" s="76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6"/>
      <c r="L474" s="76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6"/>
      <c r="L475" s="76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6"/>
      <c r="L476" s="76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6"/>
      <c r="L477" s="76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6"/>
      <c r="L478" s="76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6"/>
      <c r="L479" s="76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6"/>
      <c r="L480" s="76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6"/>
      <c r="L481" s="76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6"/>
      <c r="L482" s="76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6"/>
      <c r="L483" s="76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6"/>
      <c r="L484" s="76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6"/>
      <c r="L485" s="76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6"/>
      <c r="L486" s="76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6"/>
      <c r="L487" s="76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6"/>
      <c r="L488" s="76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6"/>
      <c r="L489" s="76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6"/>
      <c r="L490" s="76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6"/>
      <c r="L491" s="76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6"/>
      <c r="L492" s="76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6"/>
      <c r="L493" s="76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6"/>
      <c r="L494" s="76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6"/>
      <c r="L495" s="76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6"/>
      <c r="L496" s="76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6"/>
      <c r="L497" s="76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6"/>
      <c r="L498" s="76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6"/>
      <c r="L499" s="76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6"/>
      <c r="L500" s="76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6"/>
      <c r="L501" s="76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6"/>
      <c r="L502" s="76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6"/>
      <c r="L503" s="76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6"/>
      <c r="L504" s="76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6"/>
      <c r="L505" s="76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6"/>
      <c r="L506" s="76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6"/>
      <c r="L507" s="76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6"/>
      <c r="L508" s="76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6"/>
      <c r="L509" s="76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6"/>
      <c r="L510" s="76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6"/>
      <c r="L511" s="76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6"/>
      <c r="L512" s="76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6"/>
      <c r="L513" s="76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6"/>
      <c r="L514" s="76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6"/>
      <c r="L515" s="76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6"/>
      <c r="L516" s="76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6"/>
      <c r="L517" s="76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6"/>
      <c r="L518" s="76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6"/>
      <c r="L519" s="76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6"/>
      <c r="L520" s="76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6"/>
      <c r="L521" s="76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6"/>
      <c r="L522" s="76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6"/>
      <c r="L523" s="76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6"/>
      <c r="L524" s="76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6"/>
      <c r="L525" s="76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6"/>
      <c r="L526" s="76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6"/>
      <c r="L527" s="76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6"/>
      <c r="L528" s="76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6"/>
      <c r="L529" s="76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6"/>
      <c r="L530" s="76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6"/>
      <c r="L531" s="76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6"/>
      <c r="L532" s="76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6"/>
      <c r="L533" s="76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6"/>
      <c r="L534" s="76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6"/>
      <c r="L535" s="76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6"/>
      <c r="L536" s="76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6"/>
      <c r="L537" s="76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6"/>
      <c r="L538" s="76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6"/>
      <c r="L539" s="76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6"/>
      <c r="L540" s="76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6"/>
      <c r="L541" s="76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6"/>
      <c r="L542" s="76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6"/>
      <c r="L543" s="76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6"/>
      <c r="L544" s="76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6"/>
      <c r="L545" s="76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6"/>
      <c r="L546" s="76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6"/>
      <c r="L547" s="76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6"/>
      <c r="L548" s="76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6"/>
      <c r="L549" s="76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6"/>
      <c r="L550" s="76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6"/>
      <c r="L551" s="76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6"/>
      <c r="L552" s="76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6"/>
      <c r="L553" s="76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6"/>
      <c r="L554" s="76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6"/>
      <c r="L555" s="76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6"/>
      <c r="L556" s="76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6"/>
      <c r="L557" s="76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6"/>
      <c r="L558" s="76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6"/>
      <c r="L559" s="76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6"/>
      <c r="L560" s="76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6"/>
      <c r="L561" s="76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6"/>
      <c r="L562" s="76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6"/>
      <c r="L563" s="76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6"/>
      <c r="L564" s="76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6"/>
      <c r="L565" s="76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6"/>
      <c r="L566" s="76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6"/>
      <c r="L567" s="76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6"/>
      <c r="L568" s="76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6"/>
      <c r="L569" s="76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6"/>
      <c r="L570" s="76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6"/>
      <c r="L571" s="76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6"/>
      <c r="L572" s="76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6"/>
      <c r="L573" s="76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6"/>
      <c r="L574" s="76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6"/>
      <c r="L575" s="76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6"/>
      <c r="L576" s="76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6"/>
      <c r="L577" s="76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6"/>
      <c r="L578" s="76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6"/>
      <c r="L579" s="76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6"/>
      <c r="L580" s="76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6"/>
      <c r="L581" s="76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6"/>
      <c r="L582" s="76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6"/>
      <c r="L583" s="76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6"/>
      <c r="L584" s="76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6"/>
      <c r="L585" s="76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6"/>
      <c r="L586" s="76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6"/>
      <c r="L587" s="76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6"/>
      <c r="L588" s="76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6"/>
      <c r="L589" s="76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6"/>
      <c r="L590" s="76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6"/>
      <c r="L591" s="76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6"/>
      <c r="L592" s="76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6"/>
      <c r="L593" s="76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6"/>
      <c r="L594" s="76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6"/>
      <c r="L595" s="76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6"/>
      <c r="L596" s="76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6"/>
      <c r="L597" s="76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6"/>
      <c r="L598" s="76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6"/>
      <c r="L599" s="76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6"/>
      <c r="L600" s="76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6"/>
      <c r="L601" s="76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6"/>
      <c r="L602" s="76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6"/>
      <c r="L603" s="76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6"/>
      <c r="L604" s="76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6"/>
      <c r="L605" s="76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6"/>
      <c r="L606" s="76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6"/>
      <c r="L607" s="76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6"/>
      <c r="L608" s="76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6"/>
      <c r="L609" s="76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6"/>
      <c r="L610" s="76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6"/>
      <c r="L611" s="76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6"/>
      <c r="L612" s="76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6"/>
      <c r="L613" s="76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6"/>
      <c r="L614" s="76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6"/>
      <c r="L615" s="76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6"/>
      <c r="L616" s="76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6"/>
      <c r="L617" s="76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6"/>
      <c r="L618" s="76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6"/>
      <c r="L619" s="76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6"/>
      <c r="L620" s="76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6"/>
      <c r="L621" s="76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6"/>
      <c r="L622" s="76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6"/>
      <c r="L623" s="76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6"/>
      <c r="L624" s="76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6"/>
      <c r="L625" s="76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6"/>
      <c r="L626" s="76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6"/>
      <c r="L627" s="76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6"/>
      <c r="L628" s="76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6"/>
      <c r="L629" s="76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6"/>
      <c r="L630" s="76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6"/>
      <c r="L631" s="76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6"/>
      <c r="L632" s="76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6"/>
      <c r="L633" s="76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6"/>
      <c r="L634" s="76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6"/>
      <c r="L635" s="76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6"/>
      <c r="L636" s="76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6"/>
      <c r="L637" s="76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6"/>
      <c r="L638" s="76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6"/>
      <c r="L639" s="76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6"/>
      <c r="L640" s="76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6"/>
      <c r="L641" s="76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6"/>
      <c r="L642" s="76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6"/>
      <c r="L643" s="76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6"/>
      <c r="L644" s="76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6"/>
      <c r="L645" s="76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6"/>
      <c r="L646" s="76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6"/>
      <c r="L647" s="76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6"/>
      <c r="L648" s="76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6"/>
      <c r="L649" s="76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6"/>
      <c r="L650" s="76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6"/>
      <c r="L651" s="76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6"/>
      <c r="L652" s="76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6"/>
      <c r="L653" s="76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6"/>
      <c r="L654" s="76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6"/>
      <c r="L655" s="76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6"/>
      <c r="L656" s="76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6"/>
      <c r="L657" s="76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6"/>
      <c r="L658" s="76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6"/>
      <c r="L659" s="76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6"/>
      <c r="L660" s="76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6"/>
      <c r="L661" s="76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6"/>
      <c r="L662" s="76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6"/>
      <c r="L663" s="76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6"/>
      <c r="L664" s="76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6"/>
      <c r="L665" s="76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6"/>
      <c r="L666" s="76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6"/>
      <c r="L667" s="76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6"/>
      <c r="L668" s="76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6"/>
      <c r="L669" s="76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6"/>
      <c r="L670" s="76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6"/>
      <c r="L671" s="76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6"/>
      <c r="L672" s="76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6"/>
      <c r="L673" s="76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6"/>
      <c r="L674" s="76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6"/>
      <c r="L675" s="76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6"/>
      <c r="L676" s="76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6"/>
      <c r="L677" s="76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6"/>
      <c r="L678" s="76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6"/>
      <c r="L679" s="76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6"/>
      <c r="L680" s="76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6"/>
      <c r="L681" s="76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6"/>
      <c r="L682" s="76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6"/>
      <c r="L683" s="76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6"/>
      <c r="L684" s="76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6"/>
      <c r="L685" s="76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6"/>
      <c r="L686" s="76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6"/>
      <c r="L687" s="76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6"/>
      <c r="L688" s="76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6"/>
      <c r="L689" s="76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6"/>
      <c r="L690" s="76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6"/>
      <c r="L691" s="76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6"/>
      <c r="L692" s="76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6"/>
      <c r="L693" s="76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6"/>
      <c r="L694" s="76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6"/>
      <c r="L695" s="76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6"/>
      <c r="L696" s="76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6"/>
      <c r="L697" s="76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6"/>
      <c r="L698" s="76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6"/>
      <c r="L699" s="76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6"/>
      <c r="L700" s="76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6"/>
      <c r="L701" s="76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6"/>
      <c r="L702" s="76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6"/>
      <c r="L703" s="76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6"/>
      <c r="L704" s="76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6"/>
      <c r="L705" s="76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6"/>
      <c r="L706" s="76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6"/>
      <c r="L707" s="76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6"/>
      <c r="L708" s="76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6"/>
      <c r="L709" s="76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6"/>
      <c r="L710" s="76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6"/>
      <c r="L711" s="76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6"/>
      <c r="L712" s="76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6"/>
      <c r="L713" s="76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6"/>
      <c r="L714" s="76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6"/>
      <c r="L715" s="76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6"/>
      <c r="L716" s="76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6"/>
      <c r="L717" s="76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6"/>
      <c r="L718" s="76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6"/>
      <c r="L719" s="76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6"/>
      <c r="L720" s="76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6"/>
      <c r="L721" s="76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6"/>
      <c r="L722" s="76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6"/>
      <c r="L723" s="76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6"/>
      <c r="L724" s="76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6"/>
      <c r="L725" s="76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6"/>
      <c r="L726" s="76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6"/>
      <c r="L727" s="76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6"/>
      <c r="L728" s="76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6"/>
      <c r="L729" s="76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6"/>
      <c r="L730" s="76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6"/>
      <c r="L731" s="76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6"/>
      <c r="L732" s="76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6"/>
      <c r="L733" s="76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6"/>
      <c r="L734" s="76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6"/>
      <c r="L735" s="76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6"/>
      <c r="L736" s="76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6"/>
      <c r="L737" s="76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6"/>
      <c r="L738" s="76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6"/>
      <c r="L739" s="76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6"/>
      <c r="L740" s="76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6"/>
      <c r="L741" s="76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6"/>
      <c r="L742" s="76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6"/>
      <c r="L743" s="76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6"/>
      <c r="L744" s="76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6"/>
      <c r="L745" s="76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6"/>
      <c r="L746" s="76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6"/>
      <c r="L747" s="76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6"/>
      <c r="L748" s="76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6"/>
      <c r="L749" s="76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6"/>
      <c r="L750" s="76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6"/>
      <c r="L751" s="76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6"/>
      <c r="L752" s="76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6"/>
      <c r="L753" s="76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6"/>
      <c r="L754" s="76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6"/>
      <c r="L755" s="76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6"/>
      <c r="L756" s="76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6"/>
      <c r="L757" s="76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6"/>
      <c r="L758" s="76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6"/>
      <c r="L759" s="76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6"/>
      <c r="L760" s="76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6"/>
      <c r="L761" s="76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6"/>
      <c r="L762" s="76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6"/>
      <c r="L763" s="76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6"/>
      <c r="L764" s="76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6"/>
      <c r="L765" s="76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6"/>
      <c r="L766" s="76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6"/>
      <c r="L767" s="76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6"/>
      <c r="L768" s="76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6"/>
      <c r="L769" s="76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6"/>
      <c r="L770" s="76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6"/>
      <c r="L771" s="76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6"/>
      <c r="L772" s="76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6"/>
      <c r="L773" s="76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6"/>
      <c r="L774" s="76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6"/>
      <c r="L775" s="76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6"/>
      <c r="L776" s="76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6"/>
      <c r="L777" s="76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6"/>
      <c r="L778" s="76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6"/>
      <c r="L779" s="76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6"/>
      <c r="L780" s="76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6"/>
      <c r="L781" s="76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6"/>
      <c r="L782" s="76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6"/>
      <c r="L783" s="76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6"/>
      <c r="L784" s="76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6"/>
      <c r="L785" s="76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6"/>
      <c r="L786" s="76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6"/>
      <c r="L787" s="76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6"/>
      <c r="L788" s="76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6"/>
      <c r="L789" s="76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6"/>
      <c r="L790" s="76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6"/>
      <c r="L791" s="76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6"/>
      <c r="L792" s="76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6"/>
      <c r="L793" s="76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6"/>
      <c r="L794" s="76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6"/>
      <c r="L795" s="76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6"/>
      <c r="L796" s="76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6"/>
      <c r="L797" s="76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6"/>
      <c r="L798" s="76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6"/>
      <c r="L799" s="76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6"/>
      <c r="L800" s="76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6"/>
      <c r="L801" s="76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6"/>
      <c r="L802" s="76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6"/>
      <c r="L803" s="76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6"/>
      <c r="L804" s="76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6"/>
      <c r="L805" s="76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6"/>
      <c r="L806" s="76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6"/>
      <c r="L807" s="76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6"/>
      <c r="L808" s="76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6"/>
      <c r="L809" s="76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6"/>
      <c r="L810" s="76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6"/>
      <c r="L811" s="76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6"/>
      <c r="L812" s="76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6"/>
      <c r="L813" s="76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6"/>
      <c r="L814" s="76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6"/>
      <c r="L815" s="76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6"/>
      <c r="L816" s="76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6"/>
      <c r="L817" s="76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6"/>
      <c r="L818" s="76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6"/>
      <c r="L819" s="76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6"/>
      <c r="L820" s="76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6"/>
      <c r="L821" s="76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6"/>
      <c r="L822" s="76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6"/>
      <c r="L823" s="76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6"/>
      <c r="L824" s="76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6"/>
      <c r="L825" s="76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6"/>
      <c r="L826" s="76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6"/>
      <c r="L827" s="76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6"/>
      <c r="L828" s="76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6"/>
      <c r="L829" s="76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6"/>
      <c r="L830" s="76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6"/>
      <c r="L831" s="76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6"/>
      <c r="L832" s="76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6"/>
      <c r="L833" s="76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6"/>
      <c r="L834" s="76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6"/>
      <c r="L835" s="76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6"/>
      <c r="L836" s="76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6"/>
      <c r="L837" s="76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6"/>
      <c r="L838" s="76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6"/>
      <c r="L839" s="76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6"/>
      <c r="L840" s="76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6"/>
      <c r="L841" s="76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6"/>
      <c r="L842" s="76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6"/>
      <c r="L843" s="76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6"/>
      <c r="L844" s="76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6"/>
      <c r="L845" s="76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6"/>
      <c r="L846" s="76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6"/>
      <c r="L847" s="76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6"/>
      <c r="L848" s="76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6"/>
      <c r="L849" s="76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6"/>
      <c r="L850" s="76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6"/>
      <c r="L851" s="76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6"/>
      <c r="L852" s="76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6"/>
      <c r="L853" s="76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6"/>
      <c r="L854" s="76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6"/>
      <c r="L855" s="76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6"/>
      <c r="L856" s="76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6"/>
      <c r="L857" s="76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6"/>
      <c r="L858" s="76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6"/>
      <c r="L859" s="76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6"/>
      <c r="L860" s="76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6"/>
      <c r="L861" s="76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6"/>
      <c r="L862" s="76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6"/>
      <c r="L863" s="76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6"/>
      <c r="L864" s="76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6"/>
      <c r="L865" s="76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6"/>
      <c r="L866" s="76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6"/>
      <c r="L867" s="76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6"/>
      <c r="L868" s="76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6"/>
      <c r="L869" s="76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6"/>
      <c r="L870" s="76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6"/>
      <c r="L871" s="76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6"/>
      <c r="L872" s="76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6"/>
      <c r="L873" s="76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6"/>
      <c r="L874" s="76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6"/>
      <c r="L875" s="76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6"/>
      <c r="L876" s="76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6"/>
      <c r="L877" s="76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6"/>
      <c r="L878" s="76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6"/>
      <c r="L879" s="76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6"/>
      <c r="L880" s="76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6"/>
      <c r="L881" s="76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6"/>
      <c r="L882" s="76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6"/>
      <c r="L883" s="76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6"/>
      <c r="L884" s="76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6"/>
      <c r="L885" s="76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6"/>
      <c r="L886" s="76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6"/>
      <c r="L887" s="76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6"/>
      <c r="L888" s="76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6"/>
      <c r="L889" s="76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6"/>
      <c r="L890" s="76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6"/>
      <c r="L891" s="76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6"/>
      <c r="L892" s="76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6"/>
      <c r="L893" s="76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6"/>
      <c r="L894" s="76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6"/>
      <c r="L895" s="76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6"/>
      <c r="L896" s="76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6"/>
      <c r="L897" s="76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6"/>
      <c r="L898" s="76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6"/>
      <c r="L899" s="76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6"/>
      <c r="L900" s="76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6"/>
      <c r="L901" s="76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6"/>
      <c r="L902" s="76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6"/>
      <c r="L903" s="76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6"/>
      <c r="L904" s="76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6"/>
      <c r="L905" s="76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6"/>
      <c r="L906" s="76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6"/>
      <c r="L907" s="76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6"/>
      <c r="L908" s="76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6"/>
      <c r="L909" s="76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6"/>
      <c r="L910" s="76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6"/>
      <c r="L911" s="76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6"/>
      <c r="L912" s="76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6"/>
      <c r="L913" s="76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6"/>
      <c r="L914" s="76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6"/>
      <c r="L915" s="76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6"/>
      <c r="L916" s="76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6"/>
      <c r="L917" s="76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6"/>
      <c r="L918" s="76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6"/>
      <c r="L919" s="76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6"/>
      <c r="L920" s="76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6"/>
      <c r="L921" s="76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6"/>
      <c r="L922" s="76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6"/>
      <c r="L923" s="76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6"/>
      <c r="L924" s="76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6"/>
      <c r="L925" s="76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6"/>
      <c r="L926" s="76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6"/>
      <c r="L927" s="76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6"/>
      <c r="L928" s="76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6"/>
      <c r="L929" s="76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6"/>
      <c r="L930" s="76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6"/>
      <c r="L931" s="76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6"/>
      <c r="L932" s="76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6"/>
      <c r="L933" s="76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6"/>
      <c r="L934" s="76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6"/>
      <c r="L935" s="76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6"/>
      <c r="L936" s="76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6"/>
      <c r="L937" s="76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6"/>
      <c r="L938" s="76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6"/>
      <c r="L939" s="76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6"/>
      <c r="L940" s="76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6"/>
      <c r="L941" s="76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6"/>
      <c r="L942" s="76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6"/>
      <c r="L943" s="76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6"/>
      <c r="L944" s="76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6"/>
      <c r="L945" s="76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6"/>
      <c r="L946" s="76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6"/>
      <c r="L947" s="76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6"/>
      <c r="L948" s="76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6"/>
      <c r="L949" s="76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6"/>
      <c r="L950" s="76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6"/>
      <c r="L951" s="76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6"/>
      <c r="L952" s="76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6"/>
      <c r="L953" s="76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6"/>
      <c r="L954" s="76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6"/>
      <c r="L955" s="76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6"/>
      <c r="L956" s="76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6"/>
      <c r="L957" s="76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6"/>
      <c r="L958" s="76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6"/>
      <c r="L959" s="76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6"/>
      <c r="L960" s="76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6"/>
      <c r="L961" s="76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6"/>
      <c r="L962" s="76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6"/>
      <c r="L963" s="76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6"/>
      <c r="L964" s="76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6"/>
      <c r="L965" s="76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6"/>
      <c r="L966" s="76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6"/>
      <c r="L967" s="76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6"/>
      <c r="L968" s="76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6"/>
      <c r="L969" s="76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6"/>
      <c r="L970" s="76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6"/>
      <c r="L971" s="76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6"/>
      <c r="L972" s="76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6"/>
      <c r="L973" s="76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6"/>
      <c r="L974" s="76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6"/>
      <c r="L975" s="76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6"/>
      <c r="L976" s="76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6"/>
      <c r="L977" s="76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6"/>
      <c r="L978" s="76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6"/>
      <c r="L979" s="76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6"/>
      <c r="L980" s="76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6"/>
      <c r="L981" s="76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6"/>
      <c r="L982" s="76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6"/>
      <c r="L983" s="76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6"/>
      <c r="L984" s="76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77"/>
      <c r="L985" s="77"/>
      <c r="T985" s="59"/>
    </row>
    <row r="986" ht="15.75" customHeight="1">
      <c r="K986" s="77"/>
      <c r="L986" s="77"/>
      <c r="T986" s="59"/>
    </row>
    <row r="987" ht="15.75" customHeight="1">
      <c r="K987" s="77"/>
      <c r="L987" s="77"/>
      <c r="T987" s="59"/>
    </row>
    <row r="988" ht="15.75" customHeight="1">
      <c r="K988" s="77"/>
      <c r="L988" s="77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8"/>
      <c r="B1" s="78" t="s">
        <v>1</v>
      </c>
      <c r="C1" s="79" t="str">
        <f>'ТУР1'!$C$1</f>
        <v>Bullet shot Cup</v>
      </c>
      <c r="D1" s="4"/>
      <c r="E1" s="80" t="s">
        <v>60</v>
      </c>
      <c r="F1" s="81">
        <f>'ТУР1'!$F$1</f>
        <v>45672</v>
      </c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3"/>
      <c r="V1" s="84"/>
      <c r="W1" s="85"/>
      <c r="X1" s="85"/>
      <c r="Y1" s="85"/>
      <c r="Z1" s="85"/>
      <c r="AA1" s="85"/>
      <c r="AB1" s="85"/>
      <c r="AC1" s="85"/>
      <c r="AD1" s="86"/>
      <c r="AE1" s="87"/>
      <c r="AF1" s="85"/>
      <c r="AG1" s="85"/>
      <c r="AH1" s="85"/>
      <c r="AI1" s="85"/>
      <c r="AJ1" s="85"/>
      <c r="AK1" s="85"/>
      <c r="AL1" s="85"/>
      <c r="AM1" s="85"/>
      <c r="AN1" s="85"/>
      <c r="AO1" s="85"/>
    </row>
    <row r="2" ht="27.75" customHeight="1">
      <c r="A2" s="85"/>
      <c r="B2" s="88"/>
      <c r="C2" s="89"/>
      <c r="D2" s="89"/>
      <c r="E2" s="89"/>
      <c r="F2" s="89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82"/>
      <c r="T2" s="82"/>
      <c r="U2" s="91" t="str">
        <f>C1</f>
        <v>Bullet shot Cup</v>
      </c>
      <c r="V2" s="92" t="str">
        <f>E1</f>
        <v>ТУР4</v>
      </c>
      <c r="W2" s="93"/>
      <c r="X2" s="93"/>
      <c r="Y2" s="93"/>
      <c r="Z2" s="4"/>
      <c r="AA2" s="94">
        <f>$F$1</f>
        <v>45672</v>
      </c>
      <c r="AB2" s="93"/>
      <c r="AC2" s="4"/>
      <c r="AD2" s="85"/>
      <c r="AE2" s="85"/>
      <c r="AF2" s="85"/>
      <c r="AG2" s="95" t="s">
        <v>4</v>
      </c>
      <c r="AH2" s="96" t="s">
        <v>5</v>
      </c>
      <c r="AI2" s="96" t="s">
        <v>6</v>
      </c>
      <c r="AJ2" s="96" t="s">
        <v>7</v>
      </c>
      <c r="AK2" s="97" t="s">
        <v>8</v>
      </c>
      <c r="AL2" s="98" t="s">
        <v>9</v>
      </c>
      <c r="AM2" s="96" t="s">
        <v>10</v>
      </c>
      <c r="AN2" s="97" t="s">
        <v>11</v>
      </c>
      <c r="AO2" s="84" t="s">
        <v>12</v>
      </c>
    </row>
    <row r="3">
      <c r="A3" s="99"/>
      <c r="B3" s="88"/>
      <c r="C3" s="23" t="s">
        <v>13</v>
      </c>
      <c r="D3" s="100" t="s">
        <v>14</v>
      </c>
      <c r="E3" s="24" t="s">
        <v>15</v>
      </c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24" t="s">
        <v>15</v>
      </c>
      <c r="V3" s="101" t="s">
        <v>16</v>
      </c>
      <c r="W3" s="102" t="s">
        <v>17</v>
      </c>
      <c r="X3" s="102" t="s">
        <v>18</v>
      </c>
      <c r="Y3" s="102" t="s">
        <v>19</v>
      </c>
      <c r="Z3" s="102" t="s">
        <v>20</v>
      </c>
      <c r="AA3" s="102" t="s">
        <v>21</v>
      </c>
      <c r="AB3" s="102" t="s">
        <v>22</v>
      </c>
      <c r="AC3" s="102" t="s">
        <v>23</v>
      </c>
      <c r="AD3" s="85"/>
      <c r="AE3" s="85"/>
      <c r="AF3" s="103" t="str">
        <f t="shared" ref="AF3:AF5" si="1">E4</f>
        <v>Emqa</v>
      </c>
      <c r="AG3" s="104">
        <f t="array" ref="AG3">SUM(($E$12:$E$56=AF3)*(ISNUMBER($G$12:$G$56)),($F$12:$F$56=AF3)*(ISNUMBER($I$12:$I$56)))</f>
        <v>30</v>
      </c>
      <c r="AH3" s="84">
        <f t="array" ref="AH3">SUM(('ТУР4'!home=AF3)*('ТУР4'!homescore&gt;'ТУР4'!visitorscore),('ТУР4'!visitor=AF3)*('ТУР4'!visitorscore&gt;'ТУР4'!homescore))</f>
        <v>17</v>
      </c>
      <c r="AI3" s="84">
        <f t="array" ref="AI3">SUM(('ТУР4'!home=AF3)*('ТУР4'!homescore='ТУР4'!visitorscore)*ISNUMBER('ТУР4'!visitorscore),('ТУР4'!visitor=AF3)*('ТУР4'!visitorscore='ТУР4'!homescore)*ISNUMBER('ТУР4'!homescore))</f>
        <v>9</v>
      </c>
      <c r="AJ3" s="84">
        <f t="array" ref="AJ3">SUM(('ТУР4'!home=AF3)*('ТУР4'!homescore&lt;'ТУР4'!visitorscore),('ТУР4'!visitor=AF3)*('ТУР4'!visitorscore&lt;'ТУР4'!homescore))</f>
        <v>4</v>
      </c>
      <c r="AK3" s="105">
        <f t="array" ref="AK3">SUMIF('ТУР4'!home,AF3,'ТУР4'!homescore)+SUMIF('ТУР4'!visitor,AF3,'ТУР4'!visitorscore)</f>
        <v>47</v>
      </c>
      <c r="AL3" s="106">
        <f t="array" ref="AL3">SUMIF('ТУР4'!home,AF3,'ТУР4'!visitorscore)+SUMIF('ТУР4'!visitor,AF3,'ТУР4'!homescore)</f>
        <v>28</v>
      </c>
      <c r="AM3" s="84">
        <f t="shared" ref="AM3:AM5" si="2">AK3-AL3</f>
        <v>19</v>
      </c>
      <c r="AN3" s="105">
        <f t="array" ref="AN3">AH3*Options!$B$2+AI3*Options!$B$3+AJ3*Options!$B$4+VLOOKUP(AF3,$E$4:$F$8,2,0)</f>
        <v>60</v>
      </c>
      <c r="AO3" s="85">
        <f t="shared" ref="AO3:AO5" si="3">AK3+AM3*10000+AN3*100000000</f>
        <v>6000190047</v>
      </c>
    </row>
    <row r="4">
      <c r="A4" s="85"/>
      <c r="B4" s="88"/>
      <c r="C4" s="70" t="s">
        <v>52</v>
      </c>
      <c r="D4" s="107" t="s">
        <v>31</v>
      </c>
      <c r="E4" s="31" t="s">
        <v>54</v>
      </c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108" t="str">
        <f t="array" ref="U4">INDEX($AF$3:$AF$5,MATCH(LARGE($AO$3:$AO$5-ROW($AO$3:$AO$5)/COUNT($AO$3:$AO$5),ROW(U4)-ROW(U$4)+1),$AO$3:$AO$5-ROW($AO$3:$AO$5)/COUNT($AO$3:$AO$5),0))</f>
        <v>Emqa</v>
      </c>
      <c r="V4" s="101">
        <f t="array" ref="V4">VLOOKUP($U4,$AF$3:$AN$5,2,0)</f>
        <v>30</v>
      </c>
      <c r="W4" s="102">
        <f t="array" ref="W4">VLOOKUP($U4,$AF$3:$AN$5,3,0)</f>
        <v>17</v>
      </c>
      <c r="X4" s="102">
        <f t="array" ref="X4">VLOOKUP($U4,$AF$3:$AN$5,4,0)</f>
        <v>9</v>
      </c>
      <c r="Y4" s="102">
        <f t="array" ref="Y4">VLOOKUP($U4,$AF$3:$AN$5,5,0)</f>
        <v>4</v>
      </c>
      <c r="Z4" s="102">
        <f t="array" ref="Z4">VLOOKUP($U4,$AF$3:$AN$5,6,0)</f>
        <v>47</v>
      </c>
      <c r="AA4" s="102">
        <f t="array" ref="AA4">VLOOKUP($U4,$AF$3:$AN$5,7,0)</f>
        <v>28</v>
      </c>
      <c r="AB4" s="102">
        <f t="array" ref="AB4">VLOOKUP($U4,$AF$3:$AN$5,8,0)</f>
        <v>19</v>
      </c>
      <c r="AC4" s="102">
        <f t="array" ref="AC4">VLOOKUP($U4,$AF$3:$AN$5,9,0)</f>
        <v>60</v>
      </c>
      <c r="AD4" s="28"/>
      <c r="AE4" s="85"/>
      <c r="AF4" s="109" t="str">
        <f t="shared" si="1"/>
        <v>Adisey95</v>
      </c>
      <c r="AG4" s="104">
        <f t="array" ref="AG4">SUM(($E$12:$E$56=AF4)*(ISNUMBER($G$12:$G$56)),($F$12:$F$56=AF4)*(ISNUMBER($I$12:$I$56)))</f>
        <v>30</v>
      </c>
      <c r="AH4" s="84">
        <f t="array" ref="AH4">SUM(('ТУР4'!home=AF4)*('ТУР4'!homescore&gt;'ТУР4'!visitorscore),('ТУР4'!visitor=AF4)*('ТУР4'!visitorscore&gt;'ТУР4'!homescore))</f>
        <v>5</v>
      </c>
      <c r="AI4" s="84">
        <f t="array" ref="AI4">SUM(('ТУР4'!home=AF4)*('ТУР4'!homescore='ТУР4'!visitorscore)*ISNUMBER('ТУР4'!visitorscore),('ТУР4'!visitor=AF4)*('ТУР4'!visitorscore='ТУР4'!homescore)*ISNUMBER('ТУР4'!homescore))</f>
        <v>8</v>
      </c>
      <c r="AJ4" s="84">
        <f t="array" ref="AJ4">SUM(('ТУР4'!home=AF4)*('ТУР4'!homescore&lt;'ТУР4'!visitorscore),('ТУР4'!visitor=AF4)*('ТУР4'!visitorscore&lt;'ТУР4'!homescore))</f>
        <v>17</v>
      </c>
      <c r="AK4" s="105">
        <f t="array" ref="AK4">SUMIF('ТУР4'!home,AF4,'ТУР4'!homescore)+SUMIF('ТУР4'!visitor,AF4,'ТУР4'!visitorscore)</f>
        <v>30</v>
      </c>
      <c r="AL4" s="106">
        <f t="array" ref="AL4">SUMIF('ТУР4'!home,AF4,'ТУР4'!visitorscore)+SUMIF('ТУР4'!visitor,AF4,'ТУР4'!homescore)</f>
        <v>47</v>
      </c>
      <c r="AM4" s="84">
        <f t="shared" si="2"/>
        <v>-17</v>
      </c>
      <c r="AN4" s="105">
        <f t="array" ref="AN4">AH4*Options!$B$2+AI4*Options!$B$3+AJ4*Options!$B$4+VLOOKUP(AF4,$E$4:$F$8,2,0)</f>
        <v>23</v>
      </c>
      <c r="AO4" s="85">
        <f t="shared" si="3"/>
        <v>2299830030</v>
      </c>
    </row>
    <row r="5">
      <c r="A5" s="85"/>
      <c r="B5" s="88"/>
      <c r="C5" s="70" t="s">
        <v>55</v>
      </c>
      <c r="D5" s="107" t="s">
        <v>46</v>
      </c>
      <c r="E5" s="31" t="s">
        <v>56</v>
      </c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108" t="str">
        <f t="array" ref="U5">INDEX($AF$3:$AF$5,MATCH(LARGE($AO$3:$AO$5-ROW($AO$3:$AO$5)/COUNT($AO$3:$AO$5),ROW(U5)-ROW(U$4)+1),$AO$3:$AO$5-ROW($AO$3:$AO$5)/COUNT($AO$3:$AO$5),0))</f>
        <v>Handzus</v>
      </c>
      <c r="V5" s="101">
        <f t="array" ref="V5">VLOOKUP($U5,$AF$3:$AN$5,2,0)</f>
        <v>30</v>
      </c>
      <c r="W5" s="102">
        <f t="array" ref="W5">VLOOKUP($U5,$AF$3:$AN$5,3,0)</f>
        <v>11</v>
      </c>
      <c r="X5" s="102">
        <f t="array" ref="X5">VLOOKUP($U5,$AF$3:$AN$5,4,0)</f>
        <v>7</v>
      </c>
      <c r="Y5" s="102">
        <f t="array" ref="Y5">VLOOKUP($U5,$AF$3:$AN$5,5,0)</f>
        <v>12</v>
      </c>
      <c r="Z5" s="102">
        <f t="array" ref="Z5">VLOOKUP($U5,$AF$3:$AN$5,6,0)</f>
        <v>32</v>
      </c>
      <c r="AA5" s="102">
        <f t="array" ref="AA5">VLOOKUP($U5,$AF$3:$AN$5,7,0)</f>
        <v>34</v>
      </c>
      <c r="AB5" s="102">
        <f t="array" ref="AB5">VLOOKUP($U5,$AF$3:$AN$5,8,0)</f>
        <v>-2</v>
      </c>
      <c r="AC5" s="102">
        <f t="array" ref="AC5">VLOOKUP($U5,$AF$3:$AN$5,9,0)</f>
        <v>40</v>
      </c>
      <c r="AD5" s="28"/>
      <c r="AE5" s="85"/>
      <c r="AF5" s="109" t="str">
        <f t="shared" si="1"/>
        <v>Handzus</v>
      </c>
      <c r="AG5" s="104">
        <f t="array" ref="AG5">SUM(($E$12:$E$56=AF5)*(ISNUMBER($G$12:$G$56)),($F$12:$F$56=AF5)*(ISNUMBER($I$12:$I$56)))</f>
        <v>30</v>
      </c>
      <c r="AH5" s="84">
        <f t="array" ref="AH5">SUM(('ТУР4'!home=AF5)*('ТУР4'!homescore&gt;'ТУР4'!visitorscore),('ТУР4'!visitor=AF5)*('ТУР4'!visitorscore&gt;'ТУР4'!homescore))</f>
        <v>11</v>
      </c>
      <c r="AI5" s="84">
        <f t="array" ref="AI5">SUM(('ТУР4'!home=AF5)*('ТУР4'!homescore='ТУР4'!visitorscore)*ISNUMBER('ТУР4'!visitorscore),('ТУР4'!visitor=AF5)*('ТУР4'!visitorscore='ТУР4'!homescore)*ISNUMBER('ТУР4'!homescore))</f>
        <v>7</v>
      </c>
      <c r="AJ5" s="84">
        <f t="array" ref="AJ5">SUM(('ТУР4'!home=AF5)*('ТУР4'!homescore&lt;'ТУР4'!visitorscore),('ТУР4'!visitor=AF5)*('ТУР4'!visitorscore&lt;'ТУР4'!homescore))</f>
        <v>12</v>
      </c>
      <c r="AK5" s="105">
        <f t="array" ref="AK5">SUMIF('ТУР4'!home,AF5,'ТУР4'!homescore)+SUMIF('ТУР4'!visitor,AF5,'ТУР4'!visitorscore)</f>
        <v>32</v>
      </c>
      <c r="AL5" s="106">
        <f t="array" ref="AL5">SUMIF('ТУР4'!home,AF5,'ТУР4'!visitorscore)+SUMIF('ТУР4'!visitor,AF5,'ТУР4'!homescore)</f>
        <v>34</v>
      </c>
      <c r="AM5" s="84">
        <f t="shared" si="2"/>
        <v>-2</v>
      </c>
      <c r="AN5" s="105">
        <f t="array" ref="AN5">AH5*Options!$B$2+AI5*Options!$B$3+AJ5*Options!$B$4+VLOOKUP(AF5,$E$4:$F$8,2,0)</f>
        <v>40</v>
      </c>
      <c r="AO5" s="85">
        <f t="shared" si="3"/>
        <v>3999980032</v>
      </c>
    </row>
    <row r="6">
      <c r="A6" s="85"/>
      <c r="B6" s="88"/>
      <c r="C6" s="29" t="s">
        <v>57</v>
      </c>
      <c r="D6" s="107" t="s">
        <v>47</v>
      </c>
      <c r="E6" s="34" t="s">
        <v>58</v>
      </c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108" t="str">
        <f t="array" ref="U6">INDEX($AF$3:$AF$5,MATCH(LARGE($AO$3:$AO$5-ROW($AO$3:$AO$5)/COUNT($AO$3:$AO$5),ROW(U6)-ROW(U$4)+1),$AO$3:$AO$5-ROW($AO$3:$AO$5)/COUNT($AO$3:$AO$5),0))</f>
        <v>Adisey95</v>
      </c>
      <c r="V6" s="101">
        <f t="array" ref="V6">VLOOKUP($U6,$AF$3:$AN$5,2,0)</f>
        <v>30</v>
      </c>
      <c r="W6" s="102">
        <f t="array" ref="W6">VLOOKUP($U6,$AF$3:$AN$5,3,0)</f>
        <v>5</v>
      </c>
      <c r="X6" s="102">
        <f t="array" ref="X6">VLOOKUP($U6,$AF$3:$AN$5,4,0)</f>
        <v>8</v>
      </c>
      <c r="Y6" s="102">
        <f t="array" ref="Y6">VLOOKUP($U6,$AF$3:$AN$5,5,0)</f>
        <v>17</v>
      </c>
      <c r="Z6" s="102">
        <f t="array" ref="Z6">VLOOKUP($U6,$AF$3:$AN$5,6,0)</f>
        <v>30</v>
      </c>
      <c r="AA6" s="102">
        <f t="array" ref="AA6">VLOOKUP($U6,$AF$3:$AN$5,7,0)</f>
        <v>47</v>
      </c>
      <c r="AB6" s="102">
        <f t="array" ref="AB6">VLOOKUP($U6,$AF$3:$AN$5,8,0)</f>
        <v>-17</v>
      </c>
      <c r="AC6" s="102">
        <f t="array" ref="AC6">VLOOKUP($U6,$AF$3:$AN$5,9,0)</f>
        <v>23</v>
      </c>
      <c r="AD6" s="28"/>
      <c r="AE6" s="85"/>
      <c r="AF6" s="84"/>
      <c r="AG6" s="84"/>
      <c r="AH6" s="84"/>
      <c r="AI6" s="84"/>
      <c r="AJ6" s="84"/>
      <c r="AK6" s="84"/>
      <c r="AL6" s="84"/>
      <c r="AM6" s="84"/>
      <c r="AN6" s="84"/>
      <c r="AO6" s="85"/>
    </row>
    <row r="7">
      <c r="A7" s="85"/>
      <c r="B7" s="88"/>
      <c r="C7" s="90"/>
      <c r="D7" s="89"/>
      <c r="E7" s="89"/>
      <c r="F7" s="89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89"/>
      <c r="V7" s="85"/>
      <c r="W7" s="85"/>
      <c r="X7" s="85"/>
      <c r="Y7" s="85"/>
      <c r="Z7" s="85"/>
      <c r="AA7" s="85"/>
      <c r="AB7" s="85"/>
      <c r="AC7" s="85"/>
      <c r="AD7" s="85"/>
      <c r="AE7" s="85"/>
      <c r="AF7" s="109"/>
      <c r="AG7" s="84"/>
      <c r="AH7" s="84"/>
      <c r="AI7" s="84"/>
      <c r="AJ7" s="84"/>
      <c r="AK7" s="84"/>
      <c r="AL7" s="84"/>
      <c r="AM7" s="84"/>
      <c r="AN7" s="84"/>
      <c r="AO7" s="85"/>
    </row>
    <row r="8" hidden="1">
      <c r="A8" s="85"/>
      <c r="B8" s="88"/>
      <c r="C8" s="90"/>
      <c r="D8" s="89"/>
      <c r="E8" s="89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89"/>
      <c r="V8" s="84"/>
      <c r="W8" s="84"/>
      <c r="X8" s="84"/>
      <c r="Y8" s="84"/>
      <c r="Z8" s="84"/>
      <c r="AA8" s="84"/>
      <c r="AB8" s="84"/>
      <c r="AC8" s="84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</row>
    <row r="9" hidden="1">
      <c r="A9" s="85"/>
      <c r="B9" s="88"/>
      <c r="C9" s="89"/>
      <c r="D9" s="89"/>
      <c r="E9" s="89"/>
      <c r="F9" s="89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89"/>
      <c r="V9" s="84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</row>
    <row r="10">
      <c r="A10" s="85"/>
      <c r="B10" s="36" t="s">
        <v>33</v>
      </c>
      <c r="C10" s="89"/>
      <c r="D10" s="110"/>
      <c r="E10" s="110"/>
      <c r="F10" s="89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89"/>
      <c r="V10" s="84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</row>
    <row r="11" ht="15.0" customHeight="1">
      <c r="A11" s="111"/>
      <c r="B11" s="112"/>
      <c r="C11" s="100" t="s">
        <v>14</v>
      </c>
      <c r="D11" s="100" t="s">
        <v>14</v>
      </c>
      <c r="E11" s="113" t="s">
        <v>34</v>
      </c>
      <c r="F11" s="113" t="s">
        <v>35</v>
      </c>
      <c r="G11" s="114" t="s">
        <v>36</v>
      </c>
      <c r="H11" s="93"/>
      <c r="I11" s="4"/>
      <c r="J11" s="115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4" t="s">
        <v>39</v>
      </c>
      <c r="U11" s="44" t="s">
        <v>40</v>
      </c>
      <c r="V11" s="43" t="s">
        <v>41</v>
      </c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</row>
    <row r="12">
      <c r="A12" s="116"/>
      <c r="B12" s="117">
        <v>0.7083333333333334</v>
      </c>
      <c r="C12" s="118" t="str">
        <f t="shared" ref="C12:C14" si="4">TRIM($D$4)</f>
        <v>Швеция</v>
      </c>
      <c r="D12" s="119" t="str">
        <f t="shared" ref="D12:D17" si="5">TRIM($D$5)</f>
        <v>Финляндия</v>
      </c>
      <c r="E12" s="115" t="str">
        <f t="shared" ref="E12:E14" si="6">$E$4</f>
        <v>Emqa</v>
      </c>
      <c r="F12" s="115" t="str">
        <f t="shared" ref="F12:F17" si="7">$E$5</f>
        <v>Adisey95</v>
      </c>
      <c r="G12" s="113">
        <f t="shared" ref="G12:G56" si="8">SUM(K12)</f>
        <v>1</v>
      </c>
      <c r="H12" s="115"/>
      <c r="I12" s="113">
        <f t="shared" ref="I12:I18" si="9">SUM(L12)</f>
        <v>1</v>
      </c>
      <c r="J12" s="115"/>
      <c r="K12" s="118">
        <v>1.0</v>
      </c>
      <c r="L12" s="120">
        <v>1.0</v>
      </c>
      <c r="M12" s="121"/>
      <c r="N12" s="89"/>
      <c r="O12" s="89"/>
      <c r="P12" s="89"/>
      <c r="Q12" s="89"/>
      <c r="R12" s="89"/>
      <c r="S12" s="89"/>
      <c r="T12" s="84">
        <v>241.0</v>
      </c>
      <c r="U12" s="122" t="str">
        <f t="shared" ref="U12:U56" si="10">TEXT(B12,"h:mm")&amp;" "&amp;($C$1)&amp;" ("&amp;C12&amp;") "&amp;E12&amp;" "&amp;" - ("&amp;D12&amp;") "&amp;F12&amp;""</f>
        <v>17:00 Bullet shot Cup (Швеция) Emqa  - (Финляндия) Adisey95</v>
      </c>
      <c r="V12" s="85" t="str">
        <f t="shared" ref="V12:V56" si="11">TEXT(G12,"0")&amp;":"&amp;TEXT(I12,"0")</f>
        <v>1:1</v>
      </c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</row>
    <row r="13">
      <c r="A13" s="116"/>
      <c r="B13" s="117">
        <v>0.7111111111111111</v>
      </c>
      <c r="C13" s="118" t="str">
        <f t="shared" si="4"/>
        <v>Швеция</v>
      </c>
      <c r="D13" s="119" t="str">
        <f t="shared" si="5"/>
        <v>Финляндия</v>
      </c>
      <c r="E13" s="115" t="str">
        <f t="shared" si="6"/>
        <v>Emqa</v>
      </c>
      <c r="F13" s="115" t="str">
        <f t="shared" si="7"/>
        <v>Adisey95</v>
      </c>
      <c r="G13" s="113">
        <f t="shared" si="8"/>
        <v>1</v>
      </c>
      <c r="H13" s="115"/>
      <c r="I13" s="113">
        <f t="shared" si="9"/>
        <v>2</v>
      </c>
      <c r="J13" s="115"/>
      <c r="K13" s="119">
        <v>1.0</v>
      </c>
      <c r="L13" s="123">
        <v>2.0</v>
      </c>
      <c r="M13" s="121"/>
      <c r="N13" s="89"/>
      <c r="O13" s="89"/>
      <c r="P13" s="89"/>
      <c r="Q13" s="89"/>
      <c r="R13" s="89"/>
      <c r="S13" s="89"/>
      <c r="T13" s="84">
        <v>242.0</v>
      </c>
      <c r="U13" s="122" t="str">
        <f t="shared" si="10"/>
        <v>17:04 Bullet shot Cup (Швеция) Emqa  - (Финляндия) Adisey95</v>
      </c>
      <c r="V13" s="85" t="str">
        <f t="shared" si="11"/>
        <v>1:2</v>
      </c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</row>
    <row r="14">
      <c r="A14" s="116"/>
      <c r="B14" s="117">
        <v>0.7138888888888889</v>
      </c>
      <c r="C14" s="118" t="str">
        <f t="shared" si="4"/>
        <v>Швеция</v>
      </c>
      <c r="D14" s="119" t="str">
        <f t="shared" si="5"/>
        <v>Финляндия</v>
      </c>
      <c r="E14" s="115" t="str">
        <f t="shared" si="6"/>
        <v>Emqa</v>
      </c>
      <c r="F14" s="115" t="str">
        <f t="shared" si="7"/>
        <v>Adisey95</v>
      </c>
      <c r="G14" s="113">
        <f t="shared" si="8"/>
        <v>3</v>
      </c>
      <c r="H14" s="115"/>
      <c r="I14" s="113">
        <f t="shared" si="9"/>
        <v>1</v>
      </c>
      <c r="J14" s="115"/>
      <c r="K14" s="119">
        <v>3.0</v>
      </c>
      <c r="L14" s="123">
        <v>1.0</v>
      </c>
      <c r="M14" s="121"/>
      <c r="N14" s="89"/>
      <c r="O14" s="89"/>
      <c r="P14" s="89"/>
      <c r="Q14" s="89"/>
      <c r="R14" s="89"/>
      <c r="S14" s="89"/>
      <c r="T14" s="84">
        <v>243.0</v>
      </c>
      <c r="U14" s="122" t="str">
        <f t="shared" si="10"/>
        <v>17:08 Bullet shot Cup (Швеция) Emqa  - (Финляндия) Adisey95</v>
      </c>
      <c r="V14" s="85" t="str">
        <f t="shared" si="11"/>
        <v>3:1</v>
      </c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</row>
    <row r="15">
      <c r="A15" s="116"/>
      <c r="B15" s="117">
        <v>0.7166666666666667</v>
      </c>
      <c r="C15" s="124" t="str">
        <f t="shared" ref="C15:C20" si="12">TRIM($D$6)</f>
        <v>Чехия</v>
      </c>
      <c r="D15" s="119" t="str">
        <f t="shared" si="5"/>
        <v>Финляндия</v>
      </c>
      <c r="E15" s="124" t="str">
        <f t="shared" ref="E15:E20" si="13">$E$6</f>
        <v>Handzus</v>
      </c>
      <c r="F15" s="115" t="str">
        <f t="shared" si="7"/>
        <v>Adisey95</v>
      </c>
      <c r="G15" s="113">
        <f t="shared" si="8"/>
        <v>1</v>
      </c>
      <c r="H15" s="115"/>
      <c r="I15" s="113">
        <f t="shared" si="9"/>
        <v>1</v>
      </c>
      <c r="J15" s="115"/>
      <c r="K15" s="119">
        <v>1.0</v>
      </c>
      <c r="L15" s="123">
        <v>1.0</v>
      </c>
      <c r="M15" s="121"/>
      <c r="N15" s="89"/>
      <c r="O15" s="89"/>
      <c r="P15" s="89"/>
      <c r="Q15" s="89"/>
      <c r="R15" s="89"/>
      <c r="S15" s="89"/>
      <c r="T15" s="84">
        <v>244.0</v>
      </c>
      <c r="U15" s="122" t="str">
        <f t="shared" si="10"/>
        <v>17:12 Bullet shot Cup (Чехия) Handzus  - (Финляндия) Adisey95</v>
      </c>
      <c r="V15" s="85" t="str">
        <f t="shared" si="11"/>
        <v>1:1</v>
      </c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</row>
    <row r="16">
      <c r="A16" s="116"/>
      <c r="B16" s="117">
        <v>0.7194444444444444</v>
      </c>
      <c r="C16" s="124" t="str">
        <f t="shared" si="12"/>
        <v>Чехия</v>
      </c>
      <c r="D16" s="119" t="str">
        <f t="shared" si="5"/>
        <v>Финляндия</v>
      </c>
      <c r="E16" s="124" t="str">
        <f t="shared" si="13"/>
        <v>Handzus</v>
      </c>
      <c r="F16" s="115" t="str">
        <f t="shared" si="7"/>
        <v>Adisey95</v>
      </c>
      <c r="G16" s="113">
        <f t="shared" si="8"/>
        <v>1</v>
      </c>
      <c r="H16" s="115"/>
      <c r="I16" s="113">
        <f t="shared" si="9"/>
        <v>0</v>
      </c>
      <c r="J16" s="115"/>
      <c r="K16" s="119">
        <v>1.0</v>
      </c>
      <c r="L16" s="123">
        <v>0.0</v>
      </c>
      <c r="M16" s="121"/>
      <c r="N16" s="89"/>
      <c r="O16" s="89"/>
      <c r="P16" s="89"/>
      <c r="Q16" s="89"/>
      <c r="R16" s="89"/>
      <c r="S16" s="89"/>
      <c r="T16" s="84">
        <v>245.0</v>
      </c>
      <c r="U16" s="122" t="str">
        <f t="shared" si="10"/>
        <v>17:16 Bullet shot Cup (Чехия) Handzus  - (Финляндия) Adisey95</v>
      </c>
      <c r="V16" s="85" t="str">
        <f t="shared" si="11"/>
        <v>1:0</v>
      </c>
      <c r="W16" s="85"/>
      <c r="X16" s="85"/>
      <c r="Y16" s="85"/>
      <c r="Z16" s="85"/>
      <c r="AA16" s="85"/>
      <c r="AB16" s="85"/>
      <c r="AC16" s="12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</row>
    <row r="17">
      <c r="A17" s="116"/>
      <c r="B17" s="117">
        <v>0.7222222222222222</v>
      </c>
      <c r="C17" s="124" t="str">
        <f t="shared" si="12"/>
        <v>Чехия</v>
      </c>
      <c r="D17" s="119" t="str">
        <f t="shared" si="5"/>
        <v>Финляндия</v>
      </c>
      <c r="E17" s="124" t="str">
        <f t="shared" si="13"/>
        <v>Handzus</v>
      </c>
      <c r="F17" s="115" t="str">
        <f t="shared" si="7"/>
        <v>Adisey95</v>
      </c>
      <c r="G17" s="113">
        <f t="shared" si="8"/>
        <v>2</v>
      </c>
      <c r="H17" s="115"/>
      <c r="I17" s="113">
        <f t="shared" si="9"/>
        <v>0</v>
      </c>
      <c r="J17" s="115"/>
      <c r="K17" s="115">
        <v>2.0</v>
      </c>
      <c r="L17" s="115">
        <v>0.0</v>
      </c>
      <c r="M17" s="121"/>
      <c r="N17" s="89"/>
      <c r="O17" s="89"/>
      <c r="P17" s="89"/>
      <c r="Q17" s="89"/>
      <c r="R17" s="89"/>
      <c r="S17" s="89"/>
      <c r="T17" s="84">
        <v>246.0</v>
      </c>
      <c r="U17" s="122" t="str">
        <f t="shared" si="10"/>
        <v>17:20 Bullet shot Cup (Чехия) Handzus  - (Финляндия) Adisey95</v>
      </c>
      <c r="V17" s="85" t="str">
        <f t="shared" si="11"/>
        <v>2:0</v>
      </c>
      <c r="W17" s="85"/>
      <c r="X17" s="85"/>
      <c r="Y17" s="85"/>
      <c r="Z17" s="85"/>
      <c r="AA17" s="85"/>
      <c r="AB17" s="85"/>
      <c r="AC17" s="85"/>
      <c r="AD17" s="126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</row>
    <row r="18" ht="15.75" customHeight="1">
      <c r="A18" s="127"/>
      <c r="B18" s="117">
        <v>0.725</v>
      </c>
      <c r="C18" s="124" t="str">
        <f t="shared" si="12"/>
        <v>Чехия</v>
      </c>
      <c r="D18" s="124" t="str">
        <f t="shared" ref="D18:D23" si="14">TRIM($D$4)</f>
        <v>Швеция</v>
      </c>
      <c r="E18" s="124" t="str">
        <f t="shared" si="13"/>
        <v>Handzus</v>
      </c>
      <c r="F18" s="115" t="str">
        <f t="shared" ref="F18:F23" si="15">$E$4</f>
        <v>Emqa</v>
      </c>
      <c r="G18" s="113">
        <f t="shared" si="8"/>
        <v>1</v>
      </c>
      <c r="H18" s="115"/>
      <c r="I18" s="113">
        <f t="shared" si="9"/>
        <v>2</v>
      </c>
      <c r="J18" s="115"/>
      <c r="K18" s="118">
        <v>1.0</v>
      </c>
      <c r="L18" s="120">
        <v>2.0</v>
      </c>
      <c r="M18" s="121"/>
      <c r="N18" s="128"/>
      <c r="O18" s="128"/>
      <c r="P18" s="89"/>
      <c r="Q18" s="128"/>
      <c r="R18" s="128"/>
      <c r="S18" s="89"/>
      <c r="T18" s="84">
        <v>247.0</v>
      </c>
      <c r="U18" s="122" t="str">
        <f t="shared" si="10"/>
        <v>17:24 Bullet shot Cup (Чехия) Handzus  - (Швеция) Emqa</v>
      </c>
      <c r="V18" s="85" t="str">
        <f t="shared" si="11"/>
        <v>1:2</v>
      </c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</row>
    <row r="19" ht="15.75" customHeight="1">
      <c r="A19" s="127"/>
      <c r="B19" s="117">
        <v>0.7277777777777777</v>
      </c>
      <c r="C19" s="124" t="str">
        <f t="shared" si="12"/>
        <v>Чехия</v>
      </c>
      <c r="D19" s="124" t="str">
        <f t="shared" si="14"/>
        <v>Швеция</v>
      </c>
      <c r="E19" s="124" t="str">
        <f t="shared" si="13"/>
        <v>Handzus</v>
      </c>
      <c r="F19" s="115" t="str">
        <f t="shared" si="15"/>
        <v>Emqa</v>
      </c>
      <c r="G19" s="113">
        <f t="shared" si="8"/>
        <v>1</v>
      </c>
      <c r="H19" s="115"/>
      <c r="I19" s="113">
        <f t="shared" ref="I19:I23" si="16">SUM(L19,O19)</f>
        <v>2</v>
      </c>
      <c r="J19" s="115"/>
      <c r="K19" s="119">
        <v>1.0</v>
      </c>
      <c r="L19" s="123">
        <v>2.0</v>
      </c>
      <c r="M19" s="121"/>
      <c r="N19" s="128"/>
      <c r="O19" s="128"/>
      <c r="P19" s="89"/>
      <c r="Q19" s="128"/>
      <c r="R19" s="128"/>
      <c r="S19" s="89"/>
      <c r="T19" s="84">
        <v>248.0</v>
      </c>
      <c r="U19" s="122" t="str">
        <f t="shared" si="10"/>
        <v>17:28 Bullet shot Cup (Чехия) Handzus  - (Швеция) Emqa</v>
      </c>
      <c r="V19" s="85" t="str">
        <f t="shared" si="11"/>
        <v>1:2</v>
      </c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</row>
    <row r="20" ht="15.75" customHeight="1">
      <c r="A20" s="127"/>
      <c r="B20" s="117">
        <v>0.7305555555555555</v>
      </c>
      <c r="C20" s="124" t="str">
        <f t="shared" si="12"/>
        <v>Чехия</v>
      </c>
      <c r="D20" s="124" t="str">
        <f t="shared" si="14"/>
        <v>Швеция</v>
      </c>
      <c r="E20" s="124" t="str">
        <f t="shared" si="13"/>
        <v>Handzus</v>
      </c>
      <c r="F20" s="115" t="str">
        <f t="shared" si="15"/>
        <v>Emqa</v>
      </c>
      <c r="G20" s="113">
        <f t="shared" si="8"/>
        <v>1</v>
      </c>
      <c r="H20" s="115"/>
      <c r="I20" s="113">
        <f t="shared" si="16"/>
        <v>1</v>
      </c>
      <c r="J20" s="115"/>
      <c r="K20" s="119">
        <v>1.0</v>
      </c>
      <c r="L20" s="123">
        <v>1.0</v>
      </c>
      <c r="M20" s="121"/>
      <c r="N20" s="128"/>
      <c r="O20" s="128"/>
      <c r="P20" s="89"/>
      <c r="Q20" s="128"/>
      <c r="R20" s="128"/>
      <c r="S20" s="89"/>
      <c r="T20" s="84">
        <v>249.0</v>
      </c>
      <c r="U20" s="122" t="str">
        <f t="shared" si="10"/>
        <v>17:32 Bullet shot Cup (Чехия) Handzus  - (Швеция) Emqa</v>
      </c>
      <c r="V20" s="85" t="str">
        <f t="shared" si="11"/>
        <v>1:1</v>
      </c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</row>
    <row r="21" ht="15.75" customHeight="1">
      <c r="A21" s="127"/>
      <c r="B21" s="117">
        <v>0.7333333333333333</v>
      </c>
      <c r="C21" s="119" t="str">
        <f t="shared" ref="C21:C26" si="17">TRIM($D$5)</f>
        <v>Финляндия</v>
      </c>
      <c r="D21" s="124" t="str">
        <f t="shared" si="14"/>
        <v>Швеция</v>
      </c>
      <c r="E21" s="115" t="str">
        <f t="shared" ref="E21:E26" si="18">$E$5</f>
        <v>Adisey95</v>
      </c>
      <c r="F21" s="115" t="str">
        <f t="shared" si="15"/>
        <v>Emqa</v>
      </c>
      <c r="G21" s="113">
        <f t="shared" si="8"/>
        <v>1</v>
      </c>
      <c r="H21" s="115"/>
      <c r="I21" s="113">
        <f t="shared" si="16"/>
        <v>0</v>
      </c>
      <c r="J21" s="115"/>
      <c r="K21" s="119">
        <v>1.0</v>
      </c>
      <c r="L21" s="123">
        <v>0.0</v>
      </c>
      <c r="M21" s="121"/>
      <c r="N21" s="128"/>
      <c r="O21" s="128"/>
      <c r="P21" s="89"/>
      <c r="Q21" s="128"/>
      <c r="R21" s="128"/>
      <c r="S21" s="89"/>
      <c r="T21" s="84">
        <v>250.0</v>
      </c>
      <c r="U21" s="122" t="str">
        <f t="shared" si="10"/>
        <v>17:36 Bullet shot Cup (Финляндия) Adisey95  - (Швеция) Emqa</v>
      </c>
      <c r="V21" s="85" t="str">
        <f t="shared" si="11"/>
        <v>1:0</v>
      </c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</row>
    <row r="22" ht="15.75" customHeight="1">
      <c r="A22" s="127"/>
      <c r="B22" s="117">
        <v>0.7361111111111112</v>
      </c>
      <c r="C22" s="119" t="str">
        <f t="shared" si="17"/>
        <v>Финляндия</v>
      </c>
      <c r="D22" s="124" t="str">
        <f t="shared" si="14"/>
        <v>Швеция</v>
      </c>
      <c r="E22" s="115" t="str">
        <f t="shared" si="18"/>
        <v>Adisey95</v>
      </c>
      <c r="F22" s="115" t="str">
        <f t="shared" si="15"/>
        <v>Emqa</v>
      </c>
      <c r="G22" s="113">
        <f t="shared" si="8"/>
        <v>0</v>
      </c>
      <c r="H22" s="115"/>
      <c r="I22" s="113">
        <f t="shared" si="16"/>
        <v>1</v>
      </c>
      <c r="J22" s="115"/>
      <c r="K22" s="119">
        <v>0.0</v>
      </c>
      <c r="L22" s="123">
        <v>1.0</v>
      </c>
      <c r="M22" s="121"/>
      <c r="N22" s="128"/>
      <c r="O22" s="128"/>
      <c r="P22" s="89"/>
      <c r="Q22" s="128"/>
      <c r="R22" s="128"/>
      <c r="S22" s="89"/>
      <c r="T22" s="84">
        <v>251.0</v>
      </c>
      <c r="U22" s="122" t="str">
        <f t="shared" si="10"/>
        <v>17:40 Bullet shot Cup (Финляндия) Adisey95  - (Швеция) Emqa</v>
      </c>
      <c r="V22" s="85" t="str">
        <f t="shared" si="11"/>
        <v>0:1</v>
      </c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</row>
    <row r="23" ht="15.75" customHeight="1">
      <c r="A23" s="127"/>
      <c r="B23" s="117">
        <v>0.7388888888888889</v>
      </c>
      <c r="C23" s="119" t="str">
        <f t="shared" si="17"/>
        <v>Финляндия</v>
      </c>
      <c r="D23" s="124" t="str">
        <f t="shared" si="14"/>
        <v>Швеция</v>
      </c>
      <c r="E23" s="115" t="str">
        <f t="shared" si="18"/>
        <v>Adisey95</v>
      </c>
      <c r="F23" s="115" t="str">
        <f t="shared" si="15"/>
        <v>Emqa</v>
      </c>
      <c r="G23" s="113">
        <f t="shared" si="8"/>
        <v>2</v>
      </c>
      <c r="H23" s="115"/>
      <c r="I23" s="113">
        <f t="shared" si="16"/>
        <v>2</v>
      </c>
      <c r="J23" s="115"/>
      <c r="K23" s="115">
        <v>2.0</v>
      </c>
      <c r="L23" s="115">
        <v>2.0</v>
      </c>
      <c r="M23" s="121"/>
      <c r="N23" s="89"/>
      <c r="O23" s="89"/>
      <c r="P23" s="89"/>
      <c r="Q23" s="89"/>
      <c r="R23" s="89"/>
      <c r="S23" s="89"/>
      <c r="T23" s="84">
        <v>252.0</v>
      </c>
      <c r="U23" s="122" t="str">
        <f t="shared" si="10"/>
        <v>17:44 Bullet shot Cup (Финляндия) Adisey95  - (Швеция) Emqa</v>
      </c>
      <c r="V23" s="85" t="str">
        <f t="shared" si="11"/>
        <v>2:2</v>
      </c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</row>
    <row r="24" ht="15.75" customHeight="1">
      <c r="A24" s="85"/>
      <c r="B24" s="117">
        <v>0.7416666666666667</v>
      </c>
      <c r="C24" s="119" t="str">
        <f t="shared" si="17"/>
        <v>Финляндия</v>
      </c>
      <c r="D24" s="124" t="str">
        <f t="shared" ref="D24:D29" si="19">TRIM($D$6)</f>
        <v>Чехия</v>
      </c>
      <c r="E24" s="115" t="str">
        <f t="shared" si="18"/>
        <v>Adisey95</v>
      </c>
      <c r="F24" s="124" t="str">
        <f t="shared" ref="F24:F29" si="20">$E$6</f>
        <v>Handzus</v>
      </c>
      <c r="G24" s="113">
        <f t="shared" si="8"/>
        <v>0</v>
      </c>
      <c r="H24" s="115"/>
      <c r="I24" s="113">
        <f t="shared" ref="I24:I30" si="21">SUM(L24)</f>
        <v>2</v>
      </c>
      <c r="J24" s="115"/>
      <c r="K24" s="118">
        <v>0.0</v>
      </c>
      <c r="L24" s="120">
        <v>2.0</v>
      </c>
      <c r="M24" s="89"/>
      <c r="N24" s="89"/>
      <c r="O24" s="89"/>
      <c r="P24" s="89"/>
      <c r="Q24" s="89"/>
      <c r="R24" s="89"/>
      <c r="S24" s="89"/>
      <c r="T24" s="84">
        <v>253.0</v>
      </c>
      <c r="U24" s="122" t="str">
        <f t="shared" si="10"/>
        <v>17:48 Bullet shot Cup (Финляндия) Adisey95  - (Чехия) Handzus</v>
      </c>
      <c r="V24" s="85" t="str">
        <f t="shared" si="11"/>
        <v>0:2</v>
      </c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</row>
    <row r="25" ht="15.75" customHeight="1">
      <c r="A25" s="85"/>
      <c r="B25" s="117">
        <v>0.7444444444444445</v>
      </c>
      <c r="C25" s="119" t="str">
        <f t="shared" si="17"/>
        <v>Финляндия</v>
      </c>
      <c r="D25" s="124" t="str">
        <f t="shared" si="19"/>
        <v>Чехия</v>
      </c>
      <c r="E25" s="115" t="str">
        <f t="shared" si="18"/>
        <v>Adisey95</v>
      </c>
      <c r="F25" s="124" t="str">
        <f t="shared" si="20"/>
        <v>Handzus</v>
      </c>
      <c r="G25" s="113">
        <f t="shared" si="8"/>
        <v>0</v>
      </c>
      <c r="H25" s="115"/>
      <c r="I25" s="113">
        <f t="shared" si="21"/>
        <v>1</v>
      </c>
      <c r="J25" s="115"/>
      <c r="K25" s="119">
        <v>0.0</v>
      </c>
      <c r="L25" s="123">
        <v>1.0</v>
      </c>
      <c r="M25" s="89"/>
      <c r="N25" s="89"/>
      <c r="O25" s="89"/>
      <c r="P25" s="89"/>
      <c r="Q25" s="89"/>
      <c r="R25" s="89"/>
      <c r="S25" s="89"/>
      <c r="T25" s="84">
        <v>254.0</v>
      </c>
      <c r="U25" s="122" t="str">
        <f t="shared" si="10"/>
        <v>17:52 Bullet shot Cup (Финляндия) Adisey95  - (Чехия) Handzus</v>
      </c>
      <c r="V25" s="85" t="str">
        <f t="shared" si="11"/>
        <v>0:1</v>
      </c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</row>
    <row r="26" ht="15.75" customHeight="1">
      <c r="A26" s="85"/>
      <c r="B26" s="117">
        <v>0.7472222222222222</v>
      </c>
      <c r="C26" s="119" t="str">
        <f t="shared" si="17"/>
        <v>Финляндия</v>
      </c>
      <c r="D26" s="124" t="str">
        <f t="shared" si="19"/>
        <v>Чехия</v>
      </c>
      <c r="E26" s="115" t="str">
        <f t="shared" si="18"/>
        <v>Adisey95</v>
      </c>
      <c r="F26" s="124" t="str">
        <f t="shared" si="20"/>
        <v>Handzus</v>
      </c>
      <c r="G26" s="113">
        <f t="shared" si="8"/>
        <v>0</v>
      </c>
      <c r="H26" s="115"/>
      <c r="I26" s="113">
        <f t="shared" si="21"/>
        <v>2</v>
      </c>
      <c r="J26" s="115"/>
      <c r="K26" s="119">
        <v>0.0</v>
      </c>
      <c r="L26" s="123">
        <v>2.0</v>
      </c>
      <c r="M26" s="89"/>
      <c r="N26" s="89"/>
      <c r="O26" s="89"/>
      <c r="P26" s="89"/>
      <c r="Q26" s="89"/>
      <c r="R26" s="89"/>
      <c r="S26" s="89"/>
      <c r="T26" s="84">
        <v>255.0</v>
      </c>
      <c r="U26" s="122" t="str">
        <f t="shared" si="10"/>
        <v>17:56 Bullet shot Cup (Финляндия) Adisey95  - (Чехия) Handzus</v>
      </c>
      <c r="V26" s="85" t="str">
        <f t="shared" si="11"/>
        <v>0:2</v>
      </c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</row>
    <row r="27" ht="15.75" customHeight="1">
      <c r="A27" s="85"/>
      <c r="B27" s="117">
        <v>0.75</v>
      </c>
      <c r="C27" s="124" t="str">
        <f t="shared" ref="C27:C32" si="22">TRIM($D$4)</f>
        <v>Швеция</v>
      </c>
      <c r="D27" s="124" t="str">
        <f t="shared" si="19"/>
        <v>Чехия</v>
      </c>
      <c r="E27" s="115" t="str">
        <f t="shared" ref="E27:E32" si="23">$E$4</f>
        <v>Emqa</v>
      </c>
      <c r="F27" s="124" t="str">
        <f t="shared" si="20"/>
        <v>Handzus</v>
      </c>
      <c r="G27" s="113">
        <f t="shared" si="8"/>
        <v>1</v>
      </c>
      <c r="H27" s="115"/>
      <c r="I27" s="113">
        <f t="shared" si="21"/>
        <v>0</v>
      </c>
      <c r="J27" s="115"/>
      <c r="K27" s="119">
        <v>1.0</v>
      </c>
      <c r="L27" s="123">
        <v>0.0</v>
      </c>
      <c r="M27" s="89"/>
      <c r="N27" s="89"/>
      <c r="O27" s="89"/>
      <c r="P27" s="89"/>
      <c r="Q27" s="89"/>
      <c r="R27" s="89"/>
      <c r="S27" s="89"/>
      <c r="T27" s="84">
        <v>256.0</v>
      </c>
      <c r="U27" s="122" t="str">
        <f t="shared" si="10"/>
        <v>18:00 Bullet shot Cup (Швеция) Emqa  - (Чехия) Handzus</v>
      </c>
      <c r="V27" s="85" t="str">
        <f t="shared" si="11"/>
        <v>1:0</v>
      </c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</row>
    <row r="28" ht="15.75" customHeight="1">
      <c r="A28" s="85"/>
      <c r="B28" s="117">
        <v>0.7527777777777778</v>
      </c>
      <c r="C28" s="124" t="str">
        <f t="shared" si="22"/>
        <v>Швеция</v>
      </c>
      <c r="D28" s="124" t="str">
        <f t="shared" si="19"/>
        <v>Чехия</v>
      </c>
      <c r="E28" s="115" t="str">
        <f t="shared" si="23"/>
        <v>Emqa</v>
      </c>
      <c r="F28" s="124" t="str">
        <f t="shared" si="20"/>
        <v>Handzus</v>
      </c>
      <c r="G28" s="113">
        <f t="shared" si="8"/>
        <v>3</v>
      </c>
      <c r="H28" s="115"/>
      <c r="I28" s="113">
        <f t="shared" si="21"/>
        <v>1</v>
      </c>
      <c r="J28" s="115"/>
      <c r="K28" s="119">
        <v>3.0</v>
      </c>
      <c r="L28" s="123">
        <v>1.0</v>
      </c>
      <c r="M28" s="89"/>
      <c r="N28" s="89"/>
      <c r="O28" s="89"/>
      <c r="P28" s="89"/>
      <c r="Q28" s="89"/>
      <c r="R28" s="89"/>
      <c r="S28" s="89"/>
      <c r="T28" s="84">
        <v>257.0</v>
      </c>
      <c r="U28" s="122" t="str">
        <f t="shared" si="10"/>
        <v>18:04 Bullet shot Cup (Швеция) Emqa  - (Чехия) Handzus</v>
      </c>
      <c r="V28" s="85" t="str">
        <f t="shared" si="11"/>
        <v>3:1</v>
      </c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</row>
    <row r="29" ht="15.75" customHeight="1">
      <c r="A29" s="85"/>
      <c r="B29" s="117">
        <v>0.7555555555555555</v>
      </c>
      <c r="C29" s="124" t="str">
        <f t="shared" si="22"/>
        <v>Швеция</v>
      </c>
      <c r="D29" s="124" t="str">
        <f t="shared" si="19"/>
        <v>Чехия</v>
      </c>
      <c r="E29" s="115" t="str">
        <f t="shared" si="23"/>
        <v>Emqa</v>
      </c>
      <c r="F29" s="124" t="str">
        <f t="shared" si="20"/>
        <v>Handzus</v>
      </c>
      <c r="G29" s="113">
        <f t="shared" si="8"/>
        <v>2</v>
      </c>
      <c r="H29" s="115"/>
      <c r="I29" s="113">
        <f t="shared" si="21"/>
        <v>0</v>
      </c>
      <c r="J29" s="115"/>
      <c r="K29" s="115">
        <v>2.0</v>
      </c>
      <c r="L29" s="115">
        <v>0.0</v>
      </c>
      <c r="M29" s="89"/>
      <c r="N29" s="89"/>
      <c r="O29" s="89"/>
      <c r="P29" s="89"/>
      <c r="Q29" s="89"/>
      <c r="R29" s="89"/>
      <c r="S29" s="89"/>
      <c r="T29" s="84">
        <v>258.0</v>
      </c>
      <c r="U29" s="122" t="str">
        <f t="shared" si="10"/>
        <v>18:08 Bullet shot Cup (Швеция) Emqa  - (Чехия) Handzus</v>
      </c>
      <c r="V29" s="85" t="str">
        <f t="shared" si="11"/>
        <v>2:0</v>
      </c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</row>
    <row r="30" ht="15.75" customHeight="1">
      <c r="A30" s="85"/>
      <c r="B30" s="117">
        <v>0.7583333333333333</v>
      </c>
      <c r="C30" s="124" t="str">
        <f t="shared" si="22"/>
        <v>Швеция</v>
      </c>
      <c r="D30" s="119" t="str">
        <f t="shared" ref="D30:D35" si="24">TRIM($D$5)</f>
        <v>Финляндия</v>
      </c>
      <c r="E30" s="115" t="str">
        <f t="shared" si="23"/>
        <v>Emqa</v>
      </c>
      <c r="F30" s="115" t="str">
        <f t="shared" ref="F30:F35" si="25">$E$5</f>
        <v>Adisey95</v>
      </c>
      <c r="G30" s="113">
        <f t="shared" si="8"/>
        <v>3</v>
      </c>
      <c r="H30" s="115"/>
      <c r="I30" s="113">
        <f t="shared" si="21"/>
        <v>3</v>
      </c>
      <c r="J30" s="115"/>
      <c r="K30" s="118">
        <v>3.0</v>
      </c>
      <c r="L30" s="120">
        <v>3.0</v>
      </c>
      <c r="M30" s="89"/>
      <c r="N30" s="89"/>
      <c r="O30" s="89"/>
      <c r="P30" s="89"/>
      <c r="Q30" s="89"/>
      <c r="R30" s="89"/>
      <c r="S30" s="89"/>
      <c r="T30" s="84">
        <v>259.0</v>
      </c>
      <c r="U30" s="122" t="str">
        <f t="shared" si="10"/>
        <v>18:12 Bullet shot Cup (Швеция) Emqa  - (Финляндия) Adisey95</v>
      </c>
      <c r="V30" s="85" t="str">
        <f t="shared" si="11"/>
        <v>3:3</v>
      </c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</row>
    <row r="31" ht="15.75" customHeight="1">
      <c r="A31" s="85"/>
      <c r="B31" s="117">
        <v>0.7611111111111111</v>
      </c>
      <c r="C31" s="124" t="str">
        <f t="shared" si="22"/>
        <v>Швеция</v>
      </c>
      <c r="D31" s="119" t="str">
        <f t="shared" si="24"/>
        <v>Финляндия</v>
      </c>
      <c r="E31" s="115" t="str">
        <f t="shared" si="23"/>
        <v>Emqa</v>
      </c>
      <c r="F31" s="115" t="str">
        <f t="shared" si="25"/>
        <v>Adisey95</v>
      </c>
      <c r="G31" s="113">
        <f t="shared" si="8"/>
        <v>1</v>
      </c>
      <c r="H31" s="115"/>
      <c r="I31" s="113">
        <f t="shared" ref="I31:I35" si="26">SUM(L31,O31)</f>
        <v>0</v>
      </c>
      <c r="J31" s="115"/>
      <c r="K31" s="119">
        <v>1.0</v>
      </c>
      <c r="L31" s="123">
        <v>0.0</v>
      </c>
      <c r="M31" s="89"/>
      <c r="N31" s="89"/>
      <c r="O31" s="89"/>
      <c r="P31" s="89"/>
      <c r="Q31" s="89"/>
      <c r="R31" s="89"/>
      <c r="S31" s="89"/>
      <c r="T31" s="84">
        <v>260.0</v>
      </c>
      <c r="U31" s="122" t="str">
        <f t="shared" si="10"/>
        <v>18:16 Bullet shot Cup (Швеция) Emqa  - (Финляндия) Adisey95</v>
      </c>
      <c r="V31" s="85" t="str">
        <f t="shared" si="11"/>
        <v>1:0</v>
      </c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</row>
    <row r="32" ht="15.75" customHeight="1">
      <c r="A32" s="85"/>
      <c r="B32" s="117">
        <v>0.7638888888888888</v>
      </c>
      <c r="C32" s="124" t="str">
        <f t="shared" si="22"/>
        <v>Швеция</v>
      </c>
      <c r="D32" s="119" t="str">
        <f t="shared" si="24"/>
        <v>Финляндия</v>
      </c>
      <c r="E32" s="115" t="str">
        <f t="shared" si="23"/>
        <v>Emqa</v>
      </c>
      <c r="F32" s="115" t="str">
        <f t="shared" si="25"/>
        <v>Adisey95</v>
      </c>
      <c r="G32" s="113">
        <f t="shared" si="8"/>
        <v>2</v>
      </c>
      <c r="H32" s="115"/>
      <c r="I32" s="113">
        <f t="shared" si="26"/>
        <v>0</v>
      </c>
      <c r="J32" s="115"/>
      <c r="K32" s="119">
        <v>2.0</v>
      </c>
      <c r="L32" s="123">
        <v>0.0</v>
      </c>
      <c r="M32" s="89"/>
      <c r="N32" s="89"/>
      <c r="O32" s="89"/>
      <c r="P32" s="89"/>
      <c r="Q32" s="89"/>
      <c r="R32" s="89"/>
      <c r="S32" s="89"/>
      <c r="T32" s="84">
        <v>261.0</v>
      </c>
      <c r="U32" s="122" t="str">
        <f t="shared" si="10"/>
        <v>18:20 Bullet shot Cup (Швеция) Emqa  - (Финляндия) Adisey95</v>
      </c>
      <c r="V32" s="85" t="str">
        <f t="shared" si="11"/>
        <v>2:0</v>
      </c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</row>
    <row r="33" ht="15.75" customHeight="1">
      <c r="A33" s="85"/>
      <c r="B33" s="117">
        <v>0.7666666666666667</v>
      </c>
      <c r="C33" s="124" t="str">
        <f t="shared" ref="C33:C38" si="27">TRIM($D$6)</f>
        <v>Чехия</v>
      </c>
      <c r="D33" s="119" t="str">
        <f t="shared" si="24"/>
        <v>Финляндия</v>
      </c>
      <c r="E33" s="115" t="str">
        <f t="shared" ref="E33:E38" si="28">$E$6</f>
        <v>Handzus</v>
      </c>
      <c r="F33" s="115" t="str">
        <f t="shared" si="25"/>
        <v>Adisey95</v>
      </c>
      <c r="G33" s="113">
        <f t="shared" si="8"/>
        <v>1</v>
      </c>
      <c r="H33" s="115"/>
      <c r="I33" s="113">
        <f t="shared" si="26"/>
        <v>0</v>
      </c>
      <c r="J33" s="115"/>
      <c r="K33" s="119">
        <v>1.0</v>
      </c>
      <c r="L33" s="123">
        <v>0.0</v>
      </c>
      <c r="M33" s="89"/>
      <c r="N33" s="89"/>
      <c r="O33" s="89"/>
      <c r="P33" s="89"/>
      <c r="Q33" s="89"/>
      <c r="R33" s="89"/>
      <c r="S33" s="89"/>
      <c r="T33" s="84">
        <v>262.0</v>
      </c>
      <c r="U33" s="122" t="str">
        <f t="shared" si="10"/>
        <v>18:24 Bullet shot Cup (Чехия) Handzus  - (Финляндия) Adisey95</v>
      </c>
      <c r="V33" s="85" t="str">
        <f t="shared" si="11"/>
        <v>1:0</v>
      </c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</row>
    <row r="34" ht="15.75" customHeight="1">
      <c r="A34" s="85"/>
      <c r="B34" s="117">
        <v>0.7694444444444445</v>
      </c>
      <c r="C34" s="124" t="str">
        <f t="shared" si="27"/>
        <v>Чехия</v>
      </c>
      <c r="D34" s="119" t="str">
        <f t="shared" si="24"/>
        <v>Финляндия</v>
      </c>
      <c r="E34" s="115" t="str">
        <f t="shared" si="28"/>
        <v>Handzus</v>
      </c>
      <c r="F34" s="115" t="str">
        <f t="shared" si="25"/>
        <v>Adisey95</v>
      </c>
      <c r="G34" s="113">
        <f t="shared" si="8"/>
        <v>1</v>
      </c>
      <c r="H34" s="115"/>
      <c r="I34" s="113">
        <f t="shared" si="26"/>
        <v>2</v>
      </c>
      <c r="J34" s="115"/>
      <c r="K34" s="119">
        <v>1.0</v>
      </c>
      <c r="L34" s="123">
        <v>2.0</v>
      </c>
      <c r="M34" s="89"/>
      <c r="N34" s="89"/>
      <c r="O34" s="89"/>
      <c r="P34" s="89"/>
      <c r="Q34" s="89"/>
      <c r="R34" s="89"/>
      <c r="S34" s="89"/>
      <c r="T34" s="84">
        <v>263.0</v>
      </c>
      <c r="U34" s="122" t="str">
        <f t="shared" si="10"/>
        <v>18:28 Bullet shot Cup (Чехия) Handzus  - (Финляндия) Adisey95</v>
      </c>
      <c r="V34" s="85" t="str">
        <f t="shared" si="11"/>
        <v>1:2</v>
      </c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</row>
    <row r="35" ht="15.75" customHeight="1">
      <c r="A35" s="85"/>
      <c r="B35" s="117">
        <v>0.7722222222222223</v>
      </c>
      <c r="C35" s="124" t="str">
        <f t="shared" si="27"/>
        <v>Чехия</v>
      </c>
      <c r="D35" s="119" t="str">
        <f t="shared" si="24"/>
        <v>Финляндия</v>
      </c>
      <c r="E35" s="115" t="str">
        <f t="shared" si="28"/>
        <v>Handzus</v>
      </c>
      <c r="F35" s="115" t="str">
        <f t="shared" si="25"/>
        <v>Adisey95</v>
      </c>
      <c r="G35" s="113">
        <f t="shared" si="8"/>
        <v>2</v>
      </c>
      <c r="H35" s="115"/>
      <c r="I35" s="113">
        <f t="shared" si="26"/>
        <v>1</v>
      </c>
      <c r="J35" s="115"/>
      <c r="K35" s="115">
        <v>2.0</v>
      </c>
      <c r="L35" s="115">
        <v>1.0</v>
      </c>
      <c r="M35" s="89"/>
      <c r="N35" s="89"/>
      <c r="O35" s="89"/>
      <c r="P35" s="89"/>
      <c r="Q35" s="89"/>
      <c r="R35" s="89"/>
      <c r="S35" s="89"/>
      <c r="T35" s="84">
        <v>264.0</v>
      </c>
      <c r="U35" s="122" t="str">
        <f t="shared" si="10"/>
        <v>18:32 Bullet shot Cup (Чехия) Handzus  - (Финляндия) Adisey95</v>
      </c>
      <c r="V35" s="85" t="str">
        <f t="shared" si="11"/>
        <v>2:1</v>
      </c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</row>
    <row r="36" ht="15.75" customHeight="1">
      <c r="A36" s="85"/>
      <c r="B36" s="117">
        <v>0.775</v>
      </c>
      <c r="C36" s="124" t="str">
        <f t="shared" si="27"/>
        <v>Чехия</v>
      </c>
      <c r="D36" s="124" t="str">
        <f t="shared" ref="D36:D41" si="29">TRIM($D$4)</f>
        <v>Швеция</v>
      </c>
      <c r="E36" s="124" t="str">
        <f t="shared" si="28"/>
        <v>Handzus</v>
      </c>
      <c r="F36" s="115" t="str">
        <f t="shared" ref="F36:F41" si="30">$E$4</f>
        <v>Emqa</v>
      </c>
      <c r="G36" s="113">
        <f t="shared" si="8"/>
        <v>1</v>
      </c>
      <c r="H36" s="115"/>
      <c r="I36" s="113">
        <f t="shared" ref="I36:I42" si="31">SUM(L36)</f>
        <v>2</v>
      </c>
      <c r="J36" s="115"/>
      <c r="K36" s="118">
        <v>1.0</v>
      </c>
      <c r="L36" s="120">
        <v>2.0</v>
      </c>
      <c r="M36" s="89"/>
      <c r="N36" s="89"/>
      <c r="O36" s="89"/>
      <c r="P36" s="89"/>
      <c r="Q36" s="89"/>
      <c r="R36" s="89"/>
      <c r="S36" s="89"/>
      <c r="T36" s="84">
        <v>265.0</v>
      </c>
      <c r="U36" s="122" t="str">
        <f t="shared" si="10"/>
        <v>18:36 Bullet shot Cup (Чехия) Handzus  - (Швеция) Emqa</v>
      </c>
      <c r="V36" s="85" t="str">
        <f t="shared" si="11"/>
        <v>1:2</v>
      </c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</row>
    <row r="37" ht="15.75" customHeight="1">
      <c r="A37" s="85"/>
      <c r="B37" s="117">
        <v>0.7777777777777778</v>
      </c>
      <c r="C37" s="124" t="str">
        <f t="shared" si="27"/>
        <v>Чехия</v>
      </c>
      <c r="D37" s="124" t="str">
        <f t="shared" si="29"/>
        <v>Швеция</v>
      </c>
      <c r="E37" s="124" t="str">
        <f t="shared" si="28"/>
        <v>Handzus</v>
      </c>
      <c r="F37" s="115" t="str">
        <f t="shared" si="30"/>
        <v>Emqa</v>
      </c>
      <c r="G37" s="113">
        <f t="shared" si="8"/>
        <v>1</v>
      </c>
      <c r="H37" s="115"/>
      <c r="I37" s="113">
        <f t="shared" si="31"/>
        <v>0</v>
      </c>
      <c r="J37" s="115"/>
      <c r="K37" s="119">
        <v>1.0</v>
      </c>
      <c r="L37" s="123">
        <v>0.0</v>
      </c>
      <c r="M37" s="89"/>
      <c r="N37" s="89"/>
      <c r="O37" s="89"/>
      <c r="P37" s="89"/>
      <c r="Q37" s="89"/>
      <c r="R37" s="89"/>
      <c r="S37" s="89"/>
      <c r="T37" s="84">
        <v>266.0</v>
      </c>
      <c r="U37" s="122" t="str">
        <f t="shared" si="10"/>
        <v>18:40 Bullet shot Cup (Чехия) Handzus  - (Швеция) Emqa</v>
      </c>
      <c r="V37" s="85" t="str">
        <f t="shared" si="11"/>
        <v>1:0</v>
      </c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</row>
    <row r="38" ht="15.75" customHeight="1">
      <c r="A38" s="85"/>
      <c r="B38" s="117">
        <v>0.7805555555555556</v>
      </c>
      <c r="C38" s="124" t="str">
        <f t="shared" si="27"/>
        <v>Чехия</v>
      </c>
      <c r="D38" s="124" t="str">
        <f t="shared" si="29"/>
        <v>Швеция</v>
      </c>
      <c r="E38" s="124" t="str">
        <f t="shared" si="28"/>
        <v>Handzus</v>
      </c>
      <c r="F38" s="115" t="str">
        <f t="shared" si="30"/>
        <v>Emqa</v>
      </c>
      <c r="G38" s="113">
        <f t="shared" si="8"/>
        <v>1</v>
      </c>
      <c r="H38" s="115"/>
      <c r="I38" s="113">
        <f t="shared" si="31"/>
        <v>1</v>
      </c>
      <c r="J38" s="115"/>
      <c r="K38" s="119">
        <v>1.0</v>
      </c>
      <c r="L38" s="123">
        <v>1.0</v>
      </c>
      <c r="M38" s="89"/>
      <c r="N38" s="89"/>
      <c r="O38" s="89"/>
      <c r="P38" s="89"/>
      <c r="Q38" s="89"/>
      <c r="R38" s="89"/>
      <c r="S38" s="89"/>
      <c r="T38" s="84">
        <v>267.0</v>
      </c>
      <c r="U38" s="122" t="str">
        <f t="shared" si="10"/>
        <v>18:44 Bullet shot Cup (Чехия) Handzus  - (Швеция) Emqa</v>
      </c>
      <c r="V38" s="85" t="str">
        <f t="shared" si="11"/>
        <v>1:1</v>
      </c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</row>
    <row r="39" ht="15.75" customHeight="1">
      <c r="A39" s="85"/>
      <c r="B39" s="117">
        <v>0.7833333333333333</v>
      </c>
      <c r="C39" s="119" t="str">
        <f t="shared" ref="C39:C44" si="32">TRIM($D$5)</f>
        <v>Финляндия</v>
      </c>
      <c r="D39" s="124" t="str">
        <f t="shared" si="29"/>
        <v>Швеция</v>
      </c>
      <c r="E39" s="115" t="str">
        <f t="shared" ref="E39:E44" si="33">$E$5</f>
        <v>Adisey95</v>
      </c>
      <c r="F39" s="115" t="str">
        <f t="shared" si="30"/>
        <v>Emqa</v>
      </c>
      <c r="G39" s="113">
        <f t="shared" si="8"/>
        <v>1</v>
      </c>
      <c r="H39" s="115"/>
      <c r="I39" s="113">
        <f t="shared" si="31"/>
        <v>2</v>
      </c>
      <c r="J39" s="115"/>
      <c r="K39" s="119">
        <v>1.0</v>
      </c>
      <c r="L39" s="123">
        <v>2.0</v>
      </c>
      <c r="M39" s="89"/>
      <c r="N39" s="89"/>
      <c r="O39" s="89"/>
      <c r="P39" s="89"/>
      <c r="Q39" s="89"/>
      <c r="R39" s="89"/>
      <c r="S39" s="89"/>
      <c r="T39" s="84">
        <v>268.0</v>
      </c>
      <c r="U39" s="122" t="str">
        <f t="shared" si="10"/>
        <v>18:48 Bullet shot Cup (Финляндия) Adisey95  - (Швеция) Emqa</v>
      </c>
      <c r="V39" s="85" t="str">
        <f t="shared" si="11"/>
        <v>1:2</v>
      </c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</row>
    <row r="40" ht="15.75" customHeight="1">
      <c r="A40" s="85"/>
      <c r="B40" s="117">
        <v>0.7861111111111111</v>
      </c>
      <c r="C40" s="119" t="str">
        <f t="shared" si="32"/>
        <v>Финляндия</v>
      </c>
      <c r="D40" s="124" t="str">
        <f t="shared" si="29"/>
        <v>Швеция</v>
      </c>
      <c r="E40" s="115" t="str">
        <f t="shared" si="33"/>
        <v>Adisey95</v>
      </c>
      <c r="F40" s="115" t="str">
        <f t="shared" si="30"/>
        <v>Emqa</v>
      </c>
      <c r="G40" s="113">
        <f t="shared" si="8"/>
        <v>0</v>
      </c>
      <c r="H40" s="115"/>
      <c r="I40" s="113">
        <f t="shared" si="31"/>
        <v>2</v>
      </c>
      <c r="J40" s="115"/>
      <c r="K40" s="119">
        <v>0.0</v>
      </c>
      <c r="L40" s="123">
        <v>2.0</v>
      </c>
      <c r="M40" s="89"/>
      <c r="N40" s="89"/>
      <c r="O40" s="89"/>
      <c r="P40" s="89"/>
      <c r="Q40" s="89"/>
      <c r="R40" s="89"/>
      <c r="S40" s="89"/>
      <c r="T40" s="84">
        <v>269.0</v>
      </c>
      <c r="U40" s="122" t="str">
        <f t="shared" si="10"/>
        <v>18:52 Bullet shot Cup (Финляндия) Adisey95  - (Швеция) Emqa</v>
      </c>
      <c r="V40" s="85" t="str">
        <f t="shared" si="11"/>
        <v>0:2</v>
      </c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</row>
    <row r="41" ht="15.75" customHeight="1">
      <c r="A41" s="85"/>
      <c r="B41" s="117">
        <v>0.7888888888888889</v>
      </c>
      <c r="C41" s="119" t="str">
        <f t="shared" si="32"/>
        <v>Финляндия</v>
      </c>
      <c r="D41" s="124" t="str">
        <f t="shared" si="29"/>
        <v>Швеция</v>
      </c>
      <c r="E41" s="115" t="str">
        <f t="shared" si="33"/>
        <v>Adisey95</v>
      </c>
      <c r="F41" s="115" t="str">
        <f t="shared" si="30"/>
        <v>Emqa</v>
      </c>
      <c r="G41" s="113">
        <f t="shared" si="8"/>
        <v>1</v>
      </c>
      <c r="H41" s="115"/>
      <c r="I41" s="113">
        <f t="shared" si="31"/>
        <v>1</v>
      </c>
      <c r="J41" s="115"/>
      <c r="K41" s="115">
        <v>1.0</v>
      </c>
      <c r="L41" s="115">
        <v>1.0</v>
      </c>
      <c r="M41" s="89"/>
      <c r="N41" s="89"/>
      <c r="O41" s="89"/>
      <c r="P41" s="89"/>
      <c r="Q41" s="89"/>
      <c r="R41" s="89"/>
      <c r="S41" s="89"/>
      <c r="T41" s="84">
        <v>270.0</v>
      </c>
      <c r="U41" s="122" t="str">
        <f t="shared" si="10"/>
        <v>18:56 Bullet shot Cup (Финляндия) Adisey95  - (Швеция) Emqa</v>
      </c>
      <c r="V41" s="85" t="str">
        <f t="shared" si="11"/>
        <v>1:1</v>
      </c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</row>
    <row r="42" ht="15.75" customHeight="1">
      <c r="A42" s="85"/>
      <c r="B42" s="117">
        <v>0.7916666666666666</v>
      </c>
      <c r="C42" s="119" t="str">
        <f t="shared" si="32"/>
        <v>Финляндия</v>
      </c>
      <c r="D42" s="124" t="str">
        <f t="shared" ref="D42:D47" si="34">TRIM($D$6)</f>
        <v>Чехия</v>
      </c>
      <c r="E42" s="115" t="str">
        <f t="shared" si="33"/>
        <v>Adisey95</v>
      </c>
      <c r="F42" s="115" t="str">
        <f t="shared" ref="F42:F47" si="35">$E$6</f>
        <v>Handzus</v>
      </c>
      <c r="G42" s="113">
        <f t="shared" si="8"/>
        <v>0</v>
      </c>
      <c r="H42" s="115"/>
      <c r="I42" s="113">
        <f t="shared" si="31"/>
        <v>1</v>
      </c>
      <c r="J42" s="115"/>
      <c r="K42" s="118">
        <v>0.0</v>
      </c>
      <c r="L42" s="120">
        <v>1.0</v>
      </c>
      <c r="M42" s="89"/>
      <c r="N42" s="89"/>
      <c r="O42" s="89"/>
      <c r="P42" s="89"/>
      <c r="Q42" s="89"/>
      <c r="R42" s="89"/>
      <c r="S42" s="89"/>
      <c r="T42" s="84">
        <v>271.0</v>
      </c>
      <c r="U42" s="122" t="str">
        <f t="shared" si="10"/>
        <v>19:00 Bullet shot Cup (Финляндия) Adisey95  - (Чехия) Handzus</v>
      </c>
      <c r="V42" s="85" t="str">
        <f t="shared" si="11"/>
        <v>0:1</v>
      </c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</row>
    <row r="43" ht="15.75" customHeight="1">
      <c r="A43" s="85"/>
      <c r="B43" s="117">
        <v>0.7944444444444444</v>
      </c>
      <c r="C43" s="119" t="str">
        <f t="shared" si="32"/>
        <v>Финляндия</v>
      </c>
      <c r="D43" s="124" t="str">
        <f t="shared" si="34"/>
        <v>Чехия</v>
      </c>
      <c r="E43" s="115" t="str">
        <f t="shared" si="33"/>
        <v>Adisey95</v>
      </c>
      <c r="F43" s="115" t="str">
        <f t="shared" si="35"/>
        <v>Handzus</v>
      </c>
      <c r="G43" s="113">
        <f t="shared" si="8"/>
        <v>1</v>
      </c>
      <c r="H43" s="115"/>
      <c r="I43" s="113">
        <f t="shared" ref="I43:I47" si="36">SUM(L43,O43)</f>
        <v>1</v>
      </c>
      <c r="J43" s="115"/>
      <c r="K43" s="119">
        <v>1.0</v>
      </c>
      <c r="L43" s="123">
        <v>1.0</v>
      </c>
      <c r="M43" s="89"/>
      <c r="N43" s="89"/>
      <c r="O43" s="89"/>
      <c r="P43" s="89"/>
      <c r="Q43" s="89"/>
      <c r="R43" s="89"/>
      <c r="S43" s="89"/>
      <c r="T43" s="84">
        <v>272.0</v>
      </c>
      <c r="U43" s="122" t="str">
        <f t="shared" si="10"/>
        <v>19:04 Bullet shot Cup (Финляндия) Adisey95  - (Чехия) Handzus</v>
      </c>
      <c r="V43" s="85" t="str">
        <f t="shared" si="11"/>
        <v>1:1</v>
      </c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</row>
    <row r="44" ht="15.75" customHeight="1">
      <c r="A44" s="85"/>
      <c r="B44" s="117">
        <v>0.7972222222222223</v>
      </c>
      <c r="C44" s="119" t="str">
        <f t="shared" si="32"/>
        <v>Финляндия</v>
      </c>
      <c r="D44" s="124" t="str">
        <f t="shared" si="34"/>
        <v>Чехия</v>
      </c>
      <c r="E44" s="115" t="str">
        <f t="shared" si="33"/>
        <v>Adisey95</v>
      </c>
      <c r="F44" s="115" t="str">
        <f t="shared" si="35"/>
        <v>Handzus</v>
      </c>
      <c r="G44" s="113">
        <f t="shared" si="8"/>
        <v>2</v>
      </c>
      <c r="H44" s="115"/>
      <c r="I44" s="113">
        <f t="shared" si="36"/>
        <v>2</v>
      </c>
      <c r="J44" s="115"/>
      <c r="K44" s="119">
        <v>2.0</v>
      </c>
      <c r="L44" s="123">
        <v>2.0</v>
      </c>
      <c r="M44" s="89"/>
      <c r="N44" s="89"/>
      <c r="O44" s="89"/>
      <c r="P44" s="89"/>
      <c r="Q44" s="89"/>
      <c r="R44" s="89"/>
      <c r="S44" s="89"/>
      <c r="T44" s="84">
        <v>273.0</v>
      </c>
      <c r="U44" s="122" t="str">
        <f t="shared" si="10"/>
        <v>19:08 Bullet shot Cup (Финляндия) Adisey95  - (Чехия) Handzus</v>
      </c>
      <c r="V44" s="85" t="str">
        <f t="shared" si="11"/>
        <v>2:2</v>
      </c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</row>
    <row r="45" ht="15.75" customHeight="1">
      <c r="A45" s="85"/>
      <c r="B45" s="117">
        <v>0.8</v>
      </c>
      <c r="C45" s="124" t="str">
        <f t="shared" ref="C45:C50" si="37">TRIM($D$4)</f>
        <v>Швеция</v>
      </c>
      <c r="D45" s="124" t="str">
        <f t="shared" si="34"/>
        <v>Чехия</v>
      </c>
      <c r="E45" s="115" t="str">
        <f t="shared" ref="E45:E50" si="38">$E$4</f>
        <v>Emqa</v>
      </c>
      <c r="F45" s="115" t="str">
        <f t="shared" si="35"/>
        <v>Handzus</v>
      </c>
      <c r="G45" s="113">
        <f t="shared" si="8"/>
        <v>2</v>
      </c>
      <c r="H45" s="115"/>
      <c r="I45" s="113">
        <f t="shared" si="36"/>
        <v>0</v>
      </c>
      <c r="J45" s="115"/>
      <c r="K45" s="119">
        <v>2.0</v>
      </c>
      <c r="L45" s="123">
        <v>0.0</v>
      </c>
      <c r="M45" s="89"/>
      <c r="N45" s="89"/>
      <c r="O45" s="89"/>
      <c r="P45" s="89"/>
      <c r="Q45" s="89"/>
      <c r="R45" s="89"/>
      <c r="S45" s="89"/>
      <c r="T45" s="84">
        <v>274.0</v>
      </c>
      <c r="U45" s="122" t="str">
        <f t="shared" si="10"/>
        <v>19:12 Bullet shot Cup (Швеция) Emqa  - (Чехия) Handzus</v>
      </c>
      <c r="V45" s="85" t="str">
        <f t="shared" si="11"/>
        <v>2:0</v>
      </c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</row>
    <row r="46" ht="15.75" customHeight="1">
      <c r="A46" s="85"/>
      <c r="B46" s="117">
        <v>0.8027777777777778</v>
      </c>
      <c r="C46" s="124" t="str">
        <f t="shared" si="37"/>
        <v>Швеция</v>
      </c>
      <c r="D46" s="124" t="str">
        <f t="shared" si="34"/>
        <v>Чехия</v>
      </c>
      <c r="E46" s="115" t="str">
        <f t="shared" si="38"/>
        <v>Emqa</v>
      </c>
      <c r="F46" s="115" t="str">
        <f t="shared" si="35"/>
        <v>Handzus</v>
      </c>
      <c r="G46" s="113">
        <f t="shared" si="8"/>
        <v>0</v>
      </c>
      <c r="H46" s="115"/>
      <c r="I46" s="113">
        <f t="shared" si="36"/>
        <v>2</v>
      </c>
      <c r="J46" s="115"/>
      <c r="K46" s="119">
        <v>0.0</v>
      </c>
      <c r="L46" s="123">
        <v>2.0</v>
      </c>
      <c r="M46" s="89"/>
      <c r="N46" s="89"/>
      <c r="O46" s="89"/>
      <c r="P46" s="89"/>
      <c r="Q46" s="89"/>
      <c r="R46" s="89"/>
      <c r="S46" s="89"/>
      <c r="T46" s="84">
        <v>275.0</v>
      </c>
      <c r="U46" s="122" t="str">
        <f t="shared" si="10"/>
        <v>19:16 Bullet shot Cup (Швеция) Emqa  - (Чехия) Handzus</v>
      </c>
      <c r="V46" s="85" t="str">
        <f t="shared" si="11"/>
        <v>0:2</v>
      </c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</row>
    <row r="47" ht="15.75" customHeight="1">
      <c r="A47" s="85"/>
      <c r="B47" s="117">
        <v>0.8055555555555556</v>
      </c>
      <c r="C47" s="124" t="str">
        <f t="shared" si="37"/>
        <v>Швеция</v>
      </c>
      <c r="D47" s="124" t="str">
        <f t="shared" si="34"/>
        <v>Чехия</v>
      </c>
      <c r="E47" s="115" t="str">
        <f t="shared" si="38"/>
        <v>Emqa</v>
      </c>
      <c r="F47" s="115" t="str">
        <f t="shared" si="35"/>
        <v>Handzus</v>
      </c>
      <c r="G47" s="113">
        <f t="shared" si="8"/>
        <v>0</v>
      </c>
      <c r="H47" s="115"/>
      <c r="I47" s="113">
        <f t="shared" si="36"/>
        <v>0</v>
      </c>
      <c r="J47" s="115"/>
      <c r="K47" s="115">
        <v>0.0</v>
      </c>
      <c r="L47" s="115">
        <v>0.0</v>
      </c>
      <c r="M47" s="89"/>
      <c r="N47" s="89"/>
      <c r="O47" s="89"/>
      <c r="P47" s="89"/>
      <c r="Q47" s="89"/>
      <c r="R47" s="89"/>
      <c r="S47" s="89"/>
      <c r="T47" s="84">
        <v>276.0</v>
      </c>
      <c r="U47" s="122" t="str">
        <f t="shared" si="10"/>
        <v>19:20 Bullet shot Cup (Швеция) Emqa  - (Чехия) Handzus</v>
      </c>
      <c r="V47" s="85" t="str">
        <f t="shared" si="11"/>
        <v>0:0</v>
      </c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</row>
    <row r="48" ht="15.75" customHeight="1">
      <c r="A48" s="85"/>
      <c r="B48" s="117">
        <v>0.8083333333333333</v>
      </c>
      <c r="C48" s="124" t="str">
        <f t="shared" si="37"/>
        <v>Швеция</v>
      </c>
      <c r="D48" s="119" t="str">
        <f t="shared" ref="D48:D53" si="39">TRIM($D$5)</f>
        <v>Финляндия</v>
      </c>
      <c r="E48" s="115" t="str">
        <f t="shared" si="38"/>
        <v>Emqa</v>
      </c>
      <c r="F48" s="115" t="str">
        <f t="shared" ref="F48:F53" si="40">$E$5</f>
        <v>Adisey95</v>
      </c>
      <c r="G48" s="113">
        <f t="shared" si="8"/>
        <v>2</v>
      </c>
      <c r="H48" s="115"/>
      <c r="I48" s="113">
        <f>SUM(L48)</f>
        <v>2</v>
      </c>
      <c r="J48" s="115"/>
      <c r="K48" s="118">
        <v>2.0</v>
      </c>
      <c r="L48" s="120">
        <v>2.0</v>
      </c>
      <c r="M48" s="85"/>
      <c r="N48" s="85"/>
      <c r="O48" s="85"/>
      <c r="P48" s="85"/>
      <c r="Q48" s="85"/>
      <c r="R48" s="85"/>
      <c r="S48" s="85"/>
      <c r="T48" s="84">
        <v>277.0</v>
      </c>
      <c r="U48" s="122" t="str">
        <f t="shared" si="10"/>
        <v>19:24 Bullet shot Cup (Швеция) Emqa  - (Финляндия) Adisey95</v>
      </c>
      <c r="V48" s="85" t="str">
        <f t="shared" si="11"/>
        <v>2:2</v>
      </c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85"/>
      <c r="AO48" s="85"/>
    </row>
    <row r="49" ht="15.75" customHeight="1">
      <c r="A49" s="85"/>
      <c r="B49" s="117">
        <v>0.8111111111111111</v>
      </c>
      <c r="C49" s="124" t="str">
        <f t="shared" si="37"/>
        <v>Швеция</v>
      </c>
      <c r="D49" s="119" t="str">
        <f t="shared" si="39"/>
        <v>Финляндия</v>
      </c>
      <c r="E49" s="115" t="str">
        <f t="shared" si="38"/>
        <v>Emqa</v>
      </c>
      <c r="F49" s="115" t="str">
        <f t="shared" si="40"/>
        <v>Adisey95</v>
      </c>
      <c r="G49" s="113">
        <f t="shared" si="8"/>
        <v>2</v>
      </c>
      <c r="H49" s="115"/>
      <c r="I49" s="113">
        <f t="shared" ref="I49:I53" si="41">SUM(L49,O49)</f>
        <v>1</v>
      </c>
      <c r="J49" s="115"/>
      <c r="K49" s="119">
        <v>2.0</v>
      </c>
      <c r="L49" s="123">
        <v>1.0</v>
      </c>
      <c r="M49" s="85"/>
      <c r="N49" s="85"/>
      <c r="O49" s="85"/>
      <c r="P49" s="85"/>
      <c r="Q49" s="85"/>
      <c r="R49" s="85"/>
      <c r="S49" s="85"/>
      <c r="T49" s="84">
        <v>278.0</v>
      </c>
      <c r="U49" s="122" t="str">
        <f t="shared" si="10"/>
        <v>19:28 Bullet shot Cup (Швеция) Emqa  - (Финляндия) Adisey95</v>
      </c>
      <c r="V49" s="85" t="str">
        <f t="shared" si="11"/>
        <v>2:1</v>
      </c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</row>
    <row r="50" ht="15.75" customHeight="1">
      <c r="A50" s="85"/>
      <c r="B50" s="117">
        <v>0.8138888888888889</v>
      </c>
      <c r="C50" s="124" t="str">
        <f t="shared" si="37"/>
        <v>Швеция</v>
      </c>
      <c r="D50" s="119" t="str">
        <f t="shared" si="39"/>
        <v>Финляндия</v>
      </c>
      <c r="E50" s="115" t="str">
        <f t="shared" si="38"/>
        <v>Emqa</v>
      </c>
      <c r="F50" s="115" t="str">
        <f t="shared" si="40"/>
        <v>Adisey95</v>
      </c>
      <c r="G50" s="113">
        <f t="shared" si="8"/>
        <v>3</v>
      </c>
      <c r="H50" s="115"/>
      <c r="I50" s="113">
        <f t="shared" si="41"/>
        <v>2</v>
      </c>
      <c r="J50" s="115"/>
      <c r="K50" s="119">
        <v>3.0</v>
      </c>
      <c r="L50" s="123">
        <v>2.0</v>
      </c>
      <c r="M50" s="85"/>
      <c r="N50" s="85"/>
      <c r="O50" s="85"/>
      <c r="P50" s="85"/>
      <c r="Q50" s="85"/>
      <c r="R50" s="85"/>
      <c r="S50" s="85"/>
      <c r="T50" s="84">
        <v>279.0</v>
      </c>
      <c r="U50" s="122" t="str">
        <f t="shared" si="10"/>
        <v>19:32 Bullet shot Cup (Швеция) Emqa  - (Финляндия) Adisey95</v>
      </c>
      <c r="V50" s="85" t="str">
        <f t="shared" si="11"/>
        <v>3:2</v>
      </c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</row>
    <row r="51" ht="15.75" customHeight="1">
      <c r="A51" s="85"/>
      <c r="B51" s="117">
        <v>0.8166666666666667</v>
      </c>
      <c r="C51" s="124" t="str">
        <f t="shared" ref="C51:C56" si="42">TRIM($D$6)</f>
        <v>Чехия</v>
      </c>
      <c r="D51" s="119" t="str">
        <f t="shared" si="39"/>
        <v>Финляндия</v>
      </c>
      <c r="E51" s="115" t="str">
        <f t="shared" ref="E51:E56" si="43">$E$6</f>
        <v>Handzus</v>
      </c>
      <c r="F51" s="115" t="str">
        <f t="shared" si="40"/>
        <v>Adisey95</v>
      </c>
      <c r="G51" s="113">
        <f t="shared" si="8"/>
        <v>2</v>
      </c>
      <c r="H51" s="115"/>
      <c r="I51" s="113">
        <f t="shared" si="41"/>
        <v>3</v>
      </c>
      <c r="J51" s="115"/>
      <c r="K51" s="119">
        <v>2.0</v>
      </c>
      <c r="L51" s="123">
        <v>3.0</v>
      </c>
      <c r="M51" s="85"/>
      <c r="N51" s="85"/>
      <c r="O51" s="85"/>
      <c r="P51" s="85"/>
      <c r="Q51" s="85"/>
      <c r="R51" s="85"/>
      <c r="S51" s="85"/>
      <c r="T51" s="84">
        <v>280.0</v>
      </c>
      <c r="U51" s="122" t="str">
        <f t="shared" si="10"/>
        <v>19:36 Bullet shot Cup (Чехия) Handzus  - (Финляндия) Adisey95</v>
      </c>
      <c r="V51" s="85" t="str">
        <f t="shared" si="11"/>
        <v>2:3</v>
      </c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</row>
    <row r="52" ht="15.75" customHeight="1">
      <c r="A52" s="85"/>
      <c r="B52" s="117">
        <v>0.8194444444444444</v>
      </c>
      <c r="C52" s="124" t="str">
        <f t="shared" si="42"/>
        <v>Чехия</v>
      </c>
      <c r="D52" s="119" t="str">
        <f t="shared" si="39"/>
        <v>Финляндия</v>
      </c>
      <c r="E52" s="115" t="str">
        <f t="shared" si="43"/>
        <v>Handzus</v>
      </c>
      <c r="F52" s="115" t="str">
        <f t="shared" si="40"/>
        <v>Adisey95</v>
      </c>
      <c r="G52" s="113">
        <f t="shared" si="8"/>
        <v>0</v>
      </c>
      <c r="H52" s="115"/>
      <c r="I52" s="113">
        <f t="shared" si="41"/>
        <v>2</v>
      </c>
      <c r="J52" s="115"/>
      <c r="K52" s="119">
        <v>0.0</v>
      </c>
      <c r="L52" s="123">
        <v>2.0</v>
      </c>
      <c r="M52" s="85"/>
      <c r="N52" s="85"/>
      <c r="O52" s="85"/>
      <c r="P52" s="85"/>
      <c r="Q52" s="85"/>
      <c r="R52" s="85"/>
      <c r="S52" s="85"/>
      <c r="T52" s="84">
        <v>281.0</v>
      </c>
      <c r="U52" s="122" t="str">
        <f t="shared" si="10"/>
        <v>19:40 Bullet shot Cup (Чехия) Handzus  - (Финляндия) Adisey95</v>
      </c>
      <c r="V52" s="85" t="str">
        <f t="shared" si="11"/>
        <v>0:2</v>
      </c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</row>
    <row r="53" ht="15.75" customHeight="1">
      <c r="A53" s="85"/>
      <c r="B53" s="117">
        <v>0.8222222222222222</v>
      </c>
      <c r="C53" s="124" t="str">
        <f t="shared" si="42"/>
        <v>Чехия</v>
      </c>
      <c r="D53" s="119" t="str">
        <f t="shared" si="39"/>
        <v>Финляндия</v>
      </c>
      <c r="E53" s="115" t="str">
        <f t="shared" si="43"/>
        <v>Handzus</v>
      </c>
      <c r="F53" s="115" t="str">
        <f t="shared" si="40"/>
        <v>Adisey95</v>
      </c>
      <c r="G53" s="113">
        <f t="shared" si="8"/>
        <v>2</v>
      </c>
      <c r="H53" s="115"/>
      <c r="I53" s="113">
        <f t="shared" si="41"/>
        <v>1</v>
      </c>
      <c r="J53" s="115"/>
      <c r="K53" s="115">
        <v>2.0</v>
      </c>
      <c r="L53" s="115">
        <v>1.0</v>
      </c>
      <c r="M53" s="85"/>
      <c r="N53" s="85"/>
      <c r="O53" s="85"/>
      <c r="P53" s="85"/>
      <c r="Q53" s="85"/>
      <c r="R53" s="85"/>
      <c r="S53" s="85"/>
      <c r="T53" s="84">
        <v>282.0</v>
      </c>
      <c r="U53" s="122" t="str">
        <f t="shared" si="10"/>
        <v>19:44 Bullet shot Cup (Чехия) Handzus  - (Финляндия) Adisey95</v>
      </c>
      <c r="V53" s="85" t="str">
        <f t="shared" si="11"/>
        <v>2:1</v>
      </c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</row>
    <row r="54" ht="15.75" customHeight="1">
      <c r="A54" s="85"/>
      <c r="B54" s="117">
        <v>0.825</v>
      </c>
      <c r="C54" s="124" t="str">
        <f t="shared" si="42"/>
        <v>Чехия</v>
      </c>
      <c r="D54" s="124" t="str">
        <f t="shared" ref="D54:D56" si="44">TRIM($D$4)</f>
        <v>Швеция</v>
      </c>
      <c r="E54" s="124" t="str">
        <f t="shared" si="43"/>
        <v>Handzus</v>
      </c>
      <c r="F54" s="115" t="str">
        <f t="shared" ref="F54:F56" si="45">$E$4</f>
        <v>Emqa</v>
      </c>
      <c r="G54" s="113">
        <f t="shared" si="8"/>
        <v>1</v>
      </c>
      <c r="H54" s="115"/>
      <c r="I54" s="113">
        <f t="shared" ref="I54:I56" si="46">SUM(L54)</f>
        <v>2</v>
      </c>
      <c r="J54" s="115"/>
      <c r="K54" s="118">
        <v>1.0</v>
      </c>
      <c r="L54" s="120">
        <v>2.0</v>
      </c>
      <c r="M54" s="85"/>
      <c r="N54" s="85"/>
      <c r="O54" s="85"/>
      <c r="P54" s="85"/>
      <c r="Q54" s="85"/>
      <c r="R54" s="85"/>
      <c r="S54" s="85"/>
      <c r="T54" s="84">
        <v>283.0</v>
      </c>
      <c r="U54" s="122" t="str">
        <f t="shared" si="10"/>
        <v>19:48 Bullet shot Cup (Чехия) Handzus  - (Швеция) Emqa</v>
      </c>
      <c r="V54" s="85" t="str">
        <f t="shared" si="11"/>
        <v>1:2</v>
      </c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5"/>
      <c r="AO54" s="85"/>
    </row>
    <row r="55" ht="15.75" customHeight="1">
      <c r="A55" s="85"/>
      <c r="B55" s="117">
        <v>0.8277777777777777</v>
      </c>
      <c r="C55" s="124" t="str">
        <f t="shared" si="42"/>
        <v>Чехия</v>
      </c>
      <c r="D55" s="124" t="str">
        <f t="shared" si="44"/>
        <v>Швеция</v>
      </c>
      <c r="E55" s="124" t="str">
        <f t="shared" si="43"/>
        <v>Handzus</v>
      </c>
      <c r="F55" s="115" t="str">
        <f t="shared" si="45"/>
        <v>Emqa</v>
      </c>
      <c r="G55" s="113">
        <f t="shared" si="8"/>
        <v>0</v>
      </c>
      <c r="H55" s="115"/>
      <c r="I55" s="113">
        <f t="shared" si="46"/>
        <v>2</v>
      </c>
      <c r="J55" s="115"/>
      <c r="K55" s="119">
        <v>0.0</v>
      </c>
      <c r="L55" s="123">
        <v>2.0</v>
      </c>
      <c r="M55" s="85"/>
      <c r="N55" s="85"/>
      <c r="O55" s="85"/>
      <c r="P55" s="85"/>
      <c r="Q55" s="85"/>
      <c r="R55" s="85"/>
      <c r="S55" s="85"/>
      <c r="T55" s="84">
        <v>284.0</v>
      </c>
      <c r="U55" s="122" t="str">
        <f t="shared" si="10"/>
        <v>19:52 Bullet shot Cup (Чехия) Handzus  - (Швеция) Emqa</v>
      </c>
      <c r="V55" s="85" t="str">
        <f t="shared" si="11"/>
        <v>0:2</v>
      </c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</row>
    <row r="56" ht="15.75" customHeight="1">
      <c r="A56" s="85"/>
      <c r="B56" s="117">
        <v>0.8305555555555556</v>
      </c>
      <c r="C56" s="124" t="str">
        <f t="shared" si="42"/>
        <v>Чехия</v>
      </c>
      <c r="D56" s="124" t="str">
        <f t="shared" si="44"/>
        <v>Швеция</v>
      </c>
      <c r="E56" s="124" t="str">
        <f t="shared" si="43"/>
        <v>Handzus</v>
      </c>
      <c r="F56" s="115" t="str">
        <f t="shared" si="45"/>
        <v>Emqa</v>
      </c>
      <c r="G56" s="113">
        <f t="shared" si="8"/>
        <v>1</v>
      </c>
      <c r="H56" s="115"/>
      <c r="I56" s="113">
        <f t="shared" si="46"/>
        <v>1</v>
      </c>
      <c r="J56" s="115"/>
      <c r="K56" s="119">
        <v>1.0</v>
      </c>
      <c r="L56" s="123">
        <v>1.0</v>
      </c>
      <c r="M56" s="85"/>
      <c r="N56" s="85"/>
      <c r="O56" s="85"/>
      <c r="P56" s="85"/>
      <c r="Q56" s="85"/>
      <c r="R56" s="85"/>
      <c r="S56" s="85"/>
      <c r="T56" s="84">
        <v>285.0</v>
      </c>
      <c r="U56" s="122" t="str">
        <f t="shared" si="10"/>
        <v>19:56 Bullet shot Cup (Чехия) Handzus  - (Швеция) Emqa</v>
      </c>
      <c r="V56" s="85" t="str">
        <f t="shared" si="11"/>
        <v>1:1</v>
      </c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</row>
    <row r="57" ht="15.75" customHeight="1">
      <c r="A57" s="85"/>
      <c r="B57" s="85"/>
      <c r="C57" s="85"/>
      <c r="D57" s="85"/>
      <c r="E57" s="85"/>
      <c r="F57" s="85"/>
      <c r="G57" s="85"/>
      <c r="H57" s="85"/>
      <c r="I57" s="84"/>
      <c r="J57" s="84"/>
      <c r="K57" s="84"/>
      <c r="L57" s="85"/>
      <c r="M57" s="85"/>
      <c r="N57" s="85"/>
      <c r="O57" s="85"/>
      <c r="P57" s="85"/>
      <c r="Q57" s="85"/>
      <c r="R57" s="85"/>
      <c r="S57" s="85"/>
      <c r="T57" s="84"/>
      <c r="U57" s="122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</row>
    <row r="58" ht="15.75" customHeight="1">
      <c r="A58" s="85"/>
      <c r="B58" s="85"/>
      <c r="C58" s="12" t="s">
        <v>42</v>
      </c>
      <c r="D58" s="12"/>
      <c r="E58" s="12"/>
      <c r="F58" s="12" t="s">
        <v>43</v>
      </c>
      <c r="G58" s="85"/>
      <c r="H58" s="85"/>
      <c r="I58" s="84"/>
      <c r="J58" s="84"/>
      <c r="K58" s="84"/>
      <c r="L58" s="85"/>
      <c r="M58" s="85"/>
      <c r="N58" s="85"/>
      <c r="O58" s="85"/>
      <c r="P58" s="85"/>
      <c r="Q58" s="85"/>
      <c r="R58" s="85"/>
      <c r="S58" s="85"/>
      <c r="T58" s="84"/>
      <c r="U58" s="122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</row>
    <row r="59" ht="15.75" customHeight="1">
      <c r="A59" s="85"/>
      <c r="B59" s="85"/>
      <c r="C59" s="85"/>
      <c r="D59" s="85"/>
      <c r="E59" s="85"/>
      <c r="F59" s="85"/>
      <c r="G59" s="85"/>
      <c r="H59" s="85"/>
      <c r="I59" s="84"/>
      <c r="J59" s="84"/>
      <c r="K59" s="84"/>
      <c r="L59" s="85"/>
      <c r="M59" s="85"/>
      <c r="N59" s="85"/>
      <c r="O59" s="85"/>
      <c r="P59" s="85"/>
      <c r="Q59" s="85"/>
      <c r="R59" s="85"/>
      <c r="S59" s="85"/>
      <c r="T59" s="84"/>
      <c r="U59" s="122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</row>
    <row r="60" ht="15.75" customHeight="1">
      <c r="A60" s="85"/>
      <c r="B60" s="85"/>
      <c r="C60" s="85"/>
      <c r="D60" s="85"/>
      <c r="E60" s="85"/>
      <c r="F60" s="85"/>
      <c r="G60" s="85"/>
      <c r="H60" s="85"/>
      <c r="I60" s="84"/>
      <c r="J60" s="84"/>
      <c r="K60" s="84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</row>
    <row r="61" ht="15.75" customHeight="1">
      <c r="A61" s="85"/>
      <c r="B61" s="85"/>
      <c r="C61" s="85"/>
      <c r="D61" s="85"/>
      <c r="E61" s="85"/>
      <c r="F61" s="85"/>
      <c r="G61" s="85"/>
      <c r="H61" s="85"/>
      <c r="I61" s="84"/>
      <c r="J61" s="84"/>
      <c r="K61" s="84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</row>
    <row r="62" ht="15.75" customHeight="1">
      <c r="A62" s="85"/>
      <c r="B62" s="85"/>
      <c r="C62" s="85"/>
      <c r="D62" s="85"/>
      <c r="E62" s="85"/>
      <c r="F62" s="85"/>
      <c r="G62" s="85"/>
      <c r="H62" s="85"/>
      <c r="I62" s="84"/>
      <c r="J62" s="84"/>
      <c r="K62" s="84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  <c r="AB62" s="85"/>
      <c r="AC62" s="85"/>
      <c r="AD62" s="85"/>
    </row>
    <row r="63" ht="15.75" customHeight="1">
      <c r="A63" s="85"/>
      <c r="B63" s="85"/>
      <c r="C63" s="85"/>
      <c r="D63" s="85"/>
      <c r="E63" s="85"/>
      <c r="F63" s="85"/>
      <c r="G63" s="85"/>
      <c r="H63" s="85"/>
      <c r="I63" s="84"/>
      <c r="J63" s="84"/>
      <c r="K63" s="84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</row>
    <row r="64" ht="15.75" customHeight="1">
      <c r="A64" s="85"/>
      <c r="B64" s="85"/>
      <c r="C64" s="85"/>
      <c r="D64" s="85"/>
      <c r="E64" s="85"/>
      <c r="F64" s="85"/>
      <c r="G64" s="85"/>
      <c r="H64" s="85"/>
      <c r="I64" s="84"/>
      <c r="J64" s="84"/>
      <c r="K64" s="84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</row>
    <row r="65" ht="15.75" customHeight="1">
      <c r="A65" s="85"/>
      <c r="B65" s="85"/>
      <c r="C65" s="85"/>
      <c r="D65" s="85"/>
      <c r="E65" s="85"/>
      <c r="F65" s="85"/>
      <c r="G65" s="85"/>
      <c r="H65" s="85"/>
      <c r="I65" s="84"/>
      <c r="J65" s="84"/>
      <c r="K65" s="84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  <c r="AA65" s="85"/>
      <c r="AB65" s="85"/>
      <c r="AC65" s="85"/>
      <c r="AD65" s="85"/>
    </row>
    <row r="66" ht="15.75" customHeight="1">
      <c r="A66" s="85"/>
      <c r="B66" s="85"/>
      <c r="C66" s="85"/>
      <c r="D66" s="85"/>
      <c r="E66" s="85"/>
      <c r="F66" s="85"/>
      <c r="G66" s="85"/>
      <c r="H66" s="85"/>
      <c r="I66" s="84"/>
      <c r="J66" s="84"/>
      <c r="K66" s="84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</row>
    <row r="67" ht="15.75" customHeight="1">
      <c r="A67" s="85"/>
      <c r="B67" s="85"/>
      <c r="C67" s="85"/>
      <c r="D67" s="85"/>
      <c r="E67" s="85"/>
      <c r="F67" s="85"/>
      <c r="G67" s="85"/>
      <c r="H67" s="85"/>
      <c r="I67" s="84"/>
      <c r="J67" s="84"/>
      <c r="K67" s="84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85"/>
    </row>
    <row r="68" ht="15.75" customHeight="1">
      <c r="A68" s="85"/>
      <c r="B68" s="85"/>
      <c r="C68" s="85"/>
      <c r="D68" s="85"/>
      <c r="E68" s="85"/>
      <c r="F68" s="85"/>
      <c r="G68" s="85"/>
      <c r="H68" s="85"/>
      <c r="I68" s="84"/>
      <c r="J68" s="84"/>
      <c r="K68" s="84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</row>
    <row r="69" ht="15.75" customHeight="1">
      <c r="A69" s="85"/>
      <c r="B69" s="85"/>
      <c r="C69" s="85"/>
      <c r="D69" s="85"/>
      <c r="E69" s="85"/>
      <c r="F69" s="85"/>
      <c r="G69" s="85"/>
      <c r="H69" s="85"/>
      <c r="I69" s="84"/>
      <c r="J69" s="84"/>
      <c r="K69" s="84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5"/>
      <c r="AB69" s="85"/>
      <c r="AC69" s="85"/>
      <c r="AD69" s="85"/>
    </row>
    <row r="70" ht="15.75" customHeight="1">
      <c r="A70" s="85"/>
      <c r="B70" s="85"/>
      <c r="C70" s="85"/>
      <c r="D70" s="85"/>
      <c r="E70" s="85"/>
      <c r="F70" s="85"/>
      <c r="G70" s="85"/>
      <c r="H70" s="85"/>
      <c r="I70" s="84"/>
      <c r="J70" s="84"/>
      <c r="K70" s="84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  <c r="AC70" s="85"/>
      <c r="AD70" s="85"/>
    </row>
    <row r="71" ht="15.75" customHeight="1">
      <c r="A71" s="85"/>
      <c r="B71" s="85"/>
      <c r="C71" s="85"/>
      <c r="D71" s="85"/>
      <c r="E71" s="85"/>
      <c r="F71" s="85"/>
      <c r="G71" s="85"/>
      <c r="H71" s="85"/>
      <c r="I71" s="84"/>
      <c r="J71" s="84"/>
      <c r="K71" s="84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</row>
    <row r="72" ht="15.75" customHeight="1">
      <c r="A72" s="85"/>
      <c r="B72" s="85"/>
      <c r="C72" s="85"/>
      <c r="D72" s="85"/>
      <c r="E72" s="85"/>
      <c r="F72" s="85"/>
      <c r="G72" s="85"/>
      <c r="H72" s="85"/>
      <c r="I72" s="84"/>
      <c r="J72" s="84"/>
      <c r="K72" s="84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85"/>
      <c r="AC72" s="85"/>
      <c r="AD72" s="85"/>
    </row>
    <row r="73" ht="15.75" customHeight="1">
      <c r="A73" s="85"/>
      <c r="B73" s="85"/>
      <c r="C73" s="85"/>
      <c r="D73" s="85"/>
      <c r="E73" s="85"/>
      <c r="F73" s="85"/>
      <c r="G73" s="85"/>
      <c r="H73" s="85"/>
      <c r="I73" s="84"/>
      <c r="J73" s="84"/>
      <c r="K73" s="84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  <c r="AA73" s="85"/>
      <c r="AB73" s="85"/>
      <c r="AC73" s="85"/>
      <c r="AD73" s="85"/>
    </row>
    <row r="74" ht="15.75" customHeight="1">
      <c r="A74" s="85"/>
      <c r="B74" s="85"/>
      <c r="C74" s="85"/>
      <c r="D74" s="85"/>
      <c r="E74" s="85"/>
      <c r="F74" s="85"/>
      <c r="G74" s="85"/>
      <c r="H74" s="85"/>
      <c r="I74" s="84"/>
      <c r="J74" s="84"/>
      <c r="K74" s="84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  <c r="AA74" s="85"/>
      <c r="AB74" s="85"/>
      <c r="AC74" s="85"/>
      <c r="AD74" s="85"/>
    </row>
    <row r="75" ht="15.75" customHeight="1">
      <c r="A75" s="85"/>
      <c r="B75" s="85"/>
      <c r="C75" s="85"/>
      <c r="D75" s="85"/>
      <c r="E75" s="85"/>
      <c r="F75" s="85"/>
      <c r="G75" s="85"/>
      <c r="H75" s="85"/>
      <c r="I75" s="84"/>
      <c r="J75" s="84"/>
      <c r="K75" s="84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  <c r="AA75" s="85"/>
      <c r="AB75" s="85"/>
      <c r="AC75" s="85"/>
      <c r="AD75" s="85"/>
    </row>
    <row r="76" ht="15.75" customHeight="1">
      <c r="A76" s="85"/>
      <c r="B76" s="85"/>
      <c r="C76" s="85"/>
      <c r="D76" s="85"/>
      <c r="E76" s="85"/>
      <c r="F76" s="85"/>
      <c r="G76" s="85"/>
      <c r="H76" s="85"/>
      <c r="I76" s="84"/>
      <c r="J76" s="84"/>
      <c r="K76" s="84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  <c r="AA76" s="85"/>
      <c r="AB76" s="85"/>
      <c r="AC76" s="85"/>
      <c r="AD76" s="85"/>
    </row>
    <row r="77" ht="15.75" customHeight="1">
      <c r="A77" s="85"/>
      <c r="B77" s="85"/>
      <c r="C77" s="85"/>
      <c r="D77" s="85"/>
      <c r="E77" s="85"/>
      <c r="F77" s="85"/>
      <c r="G77" s="85"/>
      <c r="H77" s="85"/>
      <c r="I77" s="84"/>
      <c r="J77" s="84"/>
      <c r="K77" s="84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  <c r="AA77" s="85"/>
      <c r="AB77" s="85"/>
      <c r="AC77" s="85"/>
      <c r="AD77" s="85"/>
    </row>
    <row r="78" ht="15.75" customHeight="1">
      <c r="A78" s="85"/>
      <c r="B78" s="85"/>
      <c r="C78" s="85"/>
      <c r="D78" s="85"/>
      <c r="E78" s="85"/>
      <c r="F78" s="85"/>
      <c r="G78" s="85"/>
      <c r="H78" s="85"/>
      <c r="I78" s="84"/>
      <c r="J78" s="84"/>
      <c r="K78" s="84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85"/>
      <c r="AD78" s="85"/>
    </row>
    <row r="79" ht="15.75" customHeight="1">
      <c r="A79" s="85"/>
      <c r="B79" s="85"/>
      <c r="C79" s="85"/>
      <c r="D79" s="85"/>
      <c r="E79" s="85"/>
      <c r="F79" s="85"/>
      <c r="G79" s="85"/>
      <c r="H79" s="85"/>
      <c r="I79" s="84"/>
      <c r="J79" s="84"/>
      <c r="K79" s="84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  <c r="AA79" s="85"/>
      <c r="AB79" s="85"/>
      <c r="AC79" s="85"/>
      <c r="AD79" s="85"/>
    </row>
    <row r="80" ht="15.75" customHeight="1">
      <c r="A80" s="85"/>
      <c r="B80" s="85"/>
      <c r="C80" s="85"/>
      <c r="D80" s="85"/>
      <c r="E80" s="85"/>
      <c r="F80" s="85"/>
      <c r="G80" s="85"/>
      <c r="H80" s="85"/>
      <c r="I80" s="84"/>
      <c r="J80" s="84"/>
      <c r="K80" s="84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  <c r="AA80" s="85"/>
      <c r="AB80" s="85"/>
      <c r="AC80" s="85"/>
      <c r="AD80" s="85"/>
    </row>
    <row r="81" ht="15.75" customHeight="1">
      <c r="A81" s="85"/>
      <c r="B81" s="85"/>
      <c r="C81" s="85"/>
      <c r="D81" s="85"/>
      <c r="E81" s="85"/>
      <c r="F81" s="85"/>
      <c r="G81" s="85"/>
      <c r="H81" s="85"/>
      <c r="I81" s="84"/>
      <c r="J81" s="84"/>
      <c r="K81" s="84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  <c r="AA81" s="85"/>
      <c r="AB81" s="85"/>
      <c r="AC81" s="85"/>
      <c r="AD81" s="85"/>
    </row>
    <row r="82" ht="15.75" customHeight="1">
      <c r="A82" s="85"/>
      <c r="B82" s="85"/>
      <c r="C82" s="85"/>
      <c r="D82" s="85"/>
      <c r="E82" s="85"/>
      <c r="F82" s="85"/>
      <c r="G82" s="85"/>
      <c r="H82" s="85"/>
      <c r="I82" s="84"/>
      <c r="J82" s="84"/>
      <c r="K82" s="84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  <c r="AA82" s="85"/>
      <c r="AB82" s="85"/>
      <c r="AC82" s="85"/>
      <c r="AD82" s="85"/>
    </row>
    <row r="83" ht="15.75" customHeight="1">
      <c r="A83" s="85"/>
      <c r="B83" s="85"/>
      <c r="C83" s="85"/>
      <c r="D83" s="85"/>
      <c r="E83" s="85"/>
      <c r="F83" s="85"/>
      <c r="G83" s="85"/>
      <c r="H83" s="85"/>
      <c r="I83" s="84"/>
      <c r="J83" s="84"/>
      <c r="K83" s="84"/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85"/>
      <c r="X83" s="85"/>
      <c r="Y83" s="85"/>
      <c r="Z83" s="85"/>
      <c r="AA83" s="85"/>
      <c r="AB83" s="85"/>
      <c r="AC83" s="85"/>
      <c r="AD83" s="85"/>
    </row>
    <row r="84" ht="15.75" customHeight="1">
      <c r="A84" s="85"/>
      <c r="B84" s="85"/>
      <c r="C84" s="85"/>
      <c r="D84" s="85"/>
      <c r="E84" s="85"/>
      <c r="F84" s="85"/>
      <c r="G84" s="85"/>
      <c r="H84" s="85"/>
      <c r="I84" s="84"/>
      <c r="J84" s="84"/>
      <c r="K84" s="84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  <c r="AA84" s="85"/>
      <c r="AB84" s="85"/>
      <c r="AC84" s="85"/>
      <c r="AD84" s="85"/>
    </row>
    <row r="85" ht="15.75" customHeight="1">
      <c r="A85" s="85"/>
      <c r="B85" s="85"/>
      <c r="C85" s="85"/>
      <c r="D85" s="85"/>
      <c r="E85" s="85"/>
      <c r="F85" s="85"/>
      <c r="G85" s="85"/>
      <c r="H85" s="85"/>
      <c r="I85" s="84"/>
      <c r="J85" s="84"/>
      <c r="K85" s="84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  <c r="AA85" s="85"/>
      <c r="AB85" s="85"/>
      <c r="AC85" s="85"/>
      <c r="AD85" s="85"/>
    </row>
    <row r="86" ht="15.75" customHeight="1">
      <c r="A86" s="85"/>
      <c r="B86" s="85"/>
      <c r="C86" s="85"/>
      <c r="D86" s="85"/>
      <c r="E86" s="85"/>
      <c r="F86" s="85"/>
      <c r="G86" s="85"/>
      <c r="H86" s="85"/>
      <c r="I86" s="84"/>
      <c r="J86" s="84"/>
      <c r="K86" s="84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  <c r="AA86" s="85"/>
      <c r="AB86" s="85"/>
      <c r="AC86" s="85"/>
      <c r="AD86" s="85"/>
    </row>
    <row r="87" ht="15.75" customHeight="1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  <c r="Y87" s="85"/>
      <c r="Z87" s="85"/>
      <c r="AA87" s="85"/>
      <c r="AB87" s="85"/>
      <c r="AC87" s="85"/>
      <c r="AD87" s="85"/>
    </row>
    <row r="88" ht="15.75" customHeight="1">
      <c r="A88" s="85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85"/>
      <c r="X88" s="85"/>
      <c r="Y88" s="85"/>
      <c r="Z88" s="85"/>
      <c r="AA88" s="85"/>
      <c r="AB88" s="85"/>
      <c r="AC88" s="85"/>
      <c r="AD88" s="85"/>
    </row>
    <row r="89" ht="15.75" customHeight="1">
      <c r="A89" s="85"/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</row>
    <row r="90" ht="15.75" customHeight="1">
      <c r="A90" s="85"/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84"/>
      <c r="U90" s="84"/>
      <c r="V90" s="84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  <c r="AI90" s="85"/>
      <c r="AJ90" s="85"/>
      <c r="AK90" s="85"/>
      <c r="AL90" s="85"/>
      <c r="AM90" s="85"/>
      <c r="AN90" s="85"/>
      <c r="AO90" s="85"/>
    </row>
    <row r="91" ht="15.75" customHeight="1">
      <c r="A91" s="8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4"/>
      <c r="U91" s="84"/>
      <c r="V91" s="84"/>
      <c r="W91" s="85"/>
      <c r="X91" s="85"/>
      <c r="Y91" s="85"/>
      <c r="Z91" s="85"/>
      <c r="AA91" s="85"/>
      <c r="AB91" s="85"/>
      <c r="AC91" s="85"/>
      <c r="AD91" s="85"/>
      <c r="AE91" s="85"/>
      <c r="AF91" s="85"/>
      <c r="AG91" s="85"/>
      <c r="AH91" s="85"/>
      <c r="AI91" s="85"/>
      <c r="AJ91" s="85"/>
      <c r="AK91" s="85"/>
      <c r="AL91" s="85"/>
      <c r="AM91" s="85"/>
      <c r="AN91" s="85"/>
      <c r="AO91" s="85"/>
    </row>
    <row r="92" ht="15.75" customHeight="1">
      <c r="A92" s="85"/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84"/>
      <c r="U92" s="84"/>
      <c r="V92" s="84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5"/>
      <c r="AH92" s="85"/>
      <c r="AI92" s="85"/>
      <c r="AJ92" s="85"/>
      <c r="AK92" s="85"/>
      <c r="AL92" s="85"/>
      <c r="AM92" s="85"/>
      <c r="AN92" s="85"/>
      <c r="AO92" s="85"/>
    </row>
    <row r="93" ht="15.75" customHeight="1">
      <c r="A93" s="85"/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84"/>
      <c r="U93" s="84"/>
      <c r="V93" s="84"/>
      <c r="W93" s="85"/>
      <c r="X93" s="85"/>
      <c r="Y93" s="85"/>
      <c r="Z93" s="85"/>
      <c r="AA93" s="85"/>
      <c r="AB93" s="85"/>
      <c r="AC93" s="85"/>
      <c r="AD93" s="85"/>
      <c r="AE93" s="85"/>
      <c r="AF93" s="85"/>
      <c r="AG93" s="85"/>
      <c r="AH93" s="85"/>
      <c r="AI93" s="85"/>
      <c r="AJ93" s="85"/>
      <c r="AK93" s="85"/>
      <c r="AL93" s="85"/>
      <c r="AM93" s="85"/>
      <c r="AN93" s="85"/>
      <c r="AO93" s="85"/>
    </row>
    <row r="94" ht="15.75" customHeight="1">
      <c r="A94" s="85"/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5"/>
      <c r="R94" s="85"/>
      <c r="S94" s="85"/>
      <c r="T94" s="84"/>
      <c r="U94" s="84"/>
      <c r="V94" s="84"/>
      <c r="W94" s="85"/>
      <c r="X94" s="85"/>
      <c r="Y94" s="85"/>
      <c r="Z94" s="85"/>
      <c r="AA94" s="85"/>
      <c r="AB94" s="85"/>
      <c r="AC94" s="85"/>
      <c r="AD94" s="85"/>
      <c r="AE94" s="85"/>
      <c r="AF94" s="85"/>
      <c r="AG94" s="85"/>
      <c r="AH94" s="85"/>
      <c r="AI94" s="85"/>
      <c r="AJ94" s="85"/>
      <c r="AK94" s="85"/>
      <c r="AL94" s="85"/>
      <c r="AM94" s="85"/>
      <c r="AN94" s="85"/>
      <c r="AO94" s="85"/>
    </row>
    <row r="95" ht="15.75" customHeight="1">
      <c r="A95" s="85"/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84"/>
      <c r="U95" s="84"/>
      <c r="V95" s="84"/>
      <c r="W95" s="85"/>
      <c r="X95" s="85"/>
      <c r="Y95" s="85"/>
      <c r="Z95" s="85"/>
      <c r="AA95" s="85"/>
      <c r="AB95" s="85"/>
      <c r="AC95" s="85"/>
      <c r="AD95" s="85"/>
      <c r="AE95" s="85"/>
      <c r="AF95" s="85"/>
      <c r="AG95" s="85"/>
      <c r="AH95" s="85"/>
      <c r="AI95" s="85"/>
      <c r="AJ95" s="85"/>
      <c r="AK95" s="85"/>
      <c r="AL95" s="85"/>
      <c r="AM95" s="85"/>
      <c r="AN95" s="85"/>
      <c r="AO95" s="85"/>
    </row>
    <row r="96" ht="15.75" customHeight="1">
      <c r="A96" s="85"/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84"/>
      <c r="U96" s="84"/>
      <c r="V96" s="84"/>
      <c r="W96" s="85"/>
      <c r="X96" s="85"/>
      <c r="Y96" s="85"/>
      <c r="Z96" s="85"/>
      <c r="AA96" s="85"/>
      <c r="AB96" s="85"/>
      <c r="AC96" s="85"/>
      <c r="AD96" s="85"/>
      <c r="AE96" s="85"/>
      <c r="AF96" s="85"/>
      <c r="AG96" s="85"/>
      <c r="AH96" s="85"/>
      <c r="AI96" s="85"/>
      <c r="AJ96" s="85"/>
      <c r="AK96" s="85"/>
      <c r="AL96" s="85"/>
      <c r="AM96" s="85"/>
      <c r="AN96" s="85"/>
      <c r="AO96" s="85"/>
    </row>
    <row r="97" ht="15.75" customHeight="1">
      <c r="A97" s="85"/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84"/>
      <c r="U97" s="84"/>
      <c r="V97" s="84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  <c r="AM97" s="85"/>
      <c r="AN97" s="85"/>
      <c r="AO97" s="85"/>
    </row>
    <row r="98" ht="15.75" customHeight="1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84"/>
      <c r="U98" s="84"/>
      <c r="V98" s="84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85"/>
    </row>
    <row r="99" ht="15.75" customHeight="1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84"/>
      <c r="U99" s="84"/>
      <c r="V99" s="84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</row>
    <row r="100" ht="15.75" customHeight="1">
      <c r="A100" s="85"/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84"/>
      <c r="U100" s="84"/>
      <c r="V100" s="84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</row>
    <row r="101" ht="15.75" customHeight="1">
      <c r="A101" s="85"/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84"/>
      <c r="U101" s="84"/>
      <c r="V101" s="84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5"/>
      <c r="AL101" s="85"/>
      <c r="AM101" s="85"/>
      <c r="AN101" s="85"/>
      <c r="AO101" s="85"/>
    </row>
    <row r="102" ht="15.75" customHeight="1">
      <c r="A102" s="85"/>
      <c r="B102" s="85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84"/>
      <c r="U102" s="84"/>
      <c r="V102" s="84"/>
      <c r="W102" s="85"/>
      <c r="X102" s="85"/>
      <c r="Y102" s="85"/>
      <c r="Z102" s="85"/>
      <c r="AA102" s="85"/>
      <c r="AB102" s="85"/>
      <c r="AC102" s="85"/>
      <c r="AD102" s="85"/>
      <c r="AE102" s="85"/>
      <c r="AF102" s="85"/>
      <c r="AG102" s="85"/>
      <c r="AH102" s="85"/>
      <c r="AI102" s="85"/>
      <c r="AJ102" s="85"/>
      <c r="AK102" s="85"/>
      <c r="AL102" s="85"/>
      <c r="AM102" s="85"/>
      <c r="AN102" s="85"/>
      <c r="AO102" s="85"/>
    </row>
    <row r="103" ht="15.75" customHeight="1">
      <c r="A103" s="85"/>
      <c r="B103" s="85"/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84"/>
      <c r="U103" s="84"/>
      <c r="V103" s="84"/>
      <c r="W103" s="85"/>
      <c r="X103" s="85"/>
      <c r="Y103" s="85"/>
      <c r="Z103" s="85"/>
      <c r="AA103" s="85"/>
      <c r="AB103" s="85"/>
      <c r="AC103" s="85"/>
      <c r="AD103" s="85"/>
      <c r="AE103" s="85"/>
      <c r="AF103" s="85"/>
      <c r="AG103" s="85"/>
      <c r="AH103" s="85"/>
      <c r="AI103" s="85"/>
      <c r="AJ103" s="85"/>
      <c r="AK103" s="85"/>
      <c r="AL103" s="85"/>
      <c r="AM103" s="85"/>
      <c r="AN103" s="85"/>
      <c r="AO103" s="85"/>
    </row>
    <row r="104" ht="15.75" customHeight="1">
      <c r="A104" s="85"/>
      <c r="B104" s="85"/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4"/>
      <c r="U104" s="84"/>
      <c r="V104" s="84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85"/>
      <c r="AK104" s="85"/>
      <c r="AL104" s="85"/>
      <c r="AM104" s="85"/>
      <c r="AN104" s="85"/>
      <c r="AO104" s="85"/>
    </row>
    <row r="105" ht="15.75" customHeight="1">
      <c r="A105" s="85"/>
      <c r="B105" s="85"/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5"/>
      <c r="R105" s="85"/>
      <c r="S105" s="85"/>
      <c r="T105" s="84"/>
      <c r="U105" s="84"/>
      <c r="V105" s="84"/>
      <c r="W105" s="85"/>
      <c r="X105" s="85"/>
      <c r="Y105" s="85"/>
      <c r="Z105" s="85"/>
      <c r="AA105" s="85"/>
      <c r="AB105" s="85"/>
      <c r="AC105" s="85"/>
      <c r="AD105" s="85"/>
      <c r="AE105" s="85"/>
      <c r="AF105" s="85"/>
      <c r="AG105" s="85"/>
      <c r="AH105" s="85"/>
      <c r="AI105" s="85"/>
      <c r="AJ105" s="85"/>
      <c r="AK105" s="85"/>
      <c r="AL105" s="85"/>
      <c r="AM105" s="85"/>
      <c r="AN105" s="85"/>
      <c r="AO105" s="85"/>
    </row>
    <row r="106" ht="15.75" customHeight="1">
      <c r="A106" s="85"/>
      <c r="B106" s="85"/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84"/>
      <c r="U106" s="84"/>
      <c r="V106" s="84"/>
      <c r="W106" s="85"/>
      <c r="X106" s="85"/>
      <c r="Y106" s="85"/>
      <c r="Z106" s="85"/>
      <c r="AA106" s="85"/>
      <c r="AB106" s="85"/>
      <c r="AC106" s="85"/>
      <c r="AD106" s="85"/>
      <c r="AE106" s="85"/>
      <c r="AF106" s="85"/>
      <c r="AG106" s="85"/>
      <c r="AH106" s="85"/>
      <c r="AI106" s="85"/>
      <c r="AJ106" s="85"/>
      <c r="AK106" s="85"/>
      <c r="AL106" s="85"/>
      <c r="AM106" s="85"/>
      <c r="AN106" s="85"/>
      <c r="AO106" s="85"/>
    </row>
    <row r="107" ht="15.75" customHeight="1">
      <c r="A107" s="85"/>
      <c r="B107" s="85"/>
      <c r="C107" s="85"/>
      <c r="D107" s="85"/>
      <c r="E107" s="85"/>
      <c r="F107" s="85"/>
      <c r="G107" s="85"/>
      <c r="H107" s="85"/>
      <c r="I107" s="85"/>
      <c r="J107" s="85"/>
      <c r="K107" s="85"/>
      <c r="L107" s="85"/>
      <c r="M107" s="85"/>
      <c r="N107" s="85"/>
      <c r="O107" s="85"/>
      <c r="P107" s="85"/>
      <c r="Q107" s="85"/>
      <c r="R107" s="85"/>
      <c r="S107" s="85"/>
      <c r="T107" s="84"/>
      <c r="U107" s="84"/>
      <c r="V107" s="84"/>
      <c r="W107" s="85"/>
      <c r="X107" s="85"/>
      <c r="Y107" s="85"/>
      <c r="Z107" s="85"/>
      <c r="AA107" s="85"/>
      <c r="AB107" s="85"/>
      <c r="AC107" s="85"/>
      <c r="AD107" s="85"/>
      <c r="AE107" s="85"/>
      <c r="AF107" s="85"/>
      <c r="AG107" s="85"/>
      <c r="AH107" s="85"/>
      <c r="AI107" s="85"/>
      <c r="AJ107" s="85"/>
      <c r="AK107" s="85"/>
      <c r="AL107" s="85"/>
      <c r="AM107" s="85"/>
      <c r="AN107" s="85"/>
      <c r="AO107" s="85"/>
    </row>
    <row r="108" ht="15.75" customHeight="1">
      <c r="A108" s="85"/>
      <c r="B108" s="85"/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5"/>
      <c r="P108" s="85"/>
      <c r="Q108" s="85"/>
      <c r="R108" s="85"/>
      <c r="S108" s="85"/>
      <c r="T108" s="84"/>
      <c r="U108" s="84"/>
      <c r="V108" s="84"/>
      <c r="W108" s="85"/>
      <c r="X108" s="85"/>
      <c r="Y108" s="85"/>
      <c r="Z108" s="85"/>
      <c r="AA108" s="85"/>
      <c r="AB108" s="85"/>
      <c r="AC108" s="85"/>
      <c r="AD108" s="85"/>
      <c r="AE108" s="85"/>
      <c r="AF108" s="85"/>
      <c r="AG108" s="85"/>
      <c r="AH108" s="85"/>
      <c r="AI108" s="85"/>
      <c r="AJ108" s="85"/>
      <c r="AK108" s="85"/>
      <c r="AL108" s="85"/>
      <c r="AM108" s="85"/>
      <c r="AN108" s="85"/>
      <c r="AO108" s="85"/>
    </row>
    <row r="109" ht="15.75" customHeight="1">
      <c r="A109" s="85"/>
      <c r="B109" s="85"/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5"/>
      <c r="R109" s="85"/>
      <c r="S109" s="85"/>
      <c r="T109" s="84"/>
      <c r="U109" s="84"/>
      <c r="V109" s="84"/>
      <c r="W109" s="85"/>
      <c r="X109" s="85"/>
      <c r="Y109" s="85"/>
      <c r="Z109" s="85"/>
      <c r="AA109" s="85"/>
      <c r="AB109" s="85"/>
      <c r="AC109" s="85"/>
      <c r="AD109" s="85"/>
      <c r="AE109" s="85"/>
      <c r="AF109" s="85"/>
      <c r="AG109" s="85"/>
      <c r="AH109" s="85"/>
      <c r="AI109" s="85"/>
      <c r="AJ109" s="85"/>
      <c r="AK109" s="85"/>
      <c r="AL109" s="85"/>
      <c r="AM109" s="85"/>
      <c r="AN109" s="85"/>
      <c r="AO109" s="85"/>
    </row>
    <row r="110" ht="15.75" customHeight="1">
      <c r="A110" s="85"/>
      <c r="B110" s="85"/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85"/>
      <c r="R110" s="85"/>
      <c r="S110" s="85"/>
      <c r="T110" s="84"/>
      <c r="U110" s="84"/>
      <c r="V110" s="84"/>
      <c r="W110" s="85"/>
      <c r="X110" s="85"/>
      <c r="Y110" s="85"/>
      <c r="Z110" s="85"/>
      <c r="AA110" s="85"/>
      <c r="AB110" s="85"/>
      <c r="AC110" s="85"/>
      <c r="AD110" s="85"/>
      <c r="AE110" s="85"/>
      <c r="AF110" s="85"/>
      <c r="AG110" s="85"/>
      <c r="AH110" s="85"/>
      <c r="AI110" s="85"/>
      <c r="AJ110" s="85"/>
      <c r="AK110" s="85"/>
      <c r="AL110" s="85"/>
      <c r="AM110" s="85"/>
      <c r="AN110" s="85"/>
      <c r="AO110" s="85"/>
    </row>
    <row r="111" ht="15.75" customHeight="1">
      <c r="A111" s="85"/>
      <c r="B111" s="85"/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5"/>
      <c r="R111" s="85"/>
      <c r="S111" s="85"/>
      <c r="T111" s="84"/>
      <c r="U111" s="84"/>
      <c r="V111" s="84"/>
      <c r="W111" s="85"/>
      <c r="X111" s="85"/>
      <c r="Y111" s="85"/>
      <c r="Z111" s="85"/>
      <c r="AA111" s="85"/>
      <c r="AB111" s="85"/>
      <c r="AC111" s="85"/>
      <c r="AD111" s="85"/>
      <c r="AE111" s="85"/>
      <c r="AF111" s="85"/>
      <c r="AG111" s="85"/>
      <c r="AH111" s="85"/>
      <c r="AI111" s="85"/>
      <c r="AJ111" s="85"/>
      <c r="AK111" s="85"/>
      <c r="AL111" s="85"/>
      <c r="AM111" s="85"/>
      <c r="AN111" s="85"/>
      <c r="AO111" s="85"/>
    </row>
    <row r="112" ht="15.75" customHeight="1">
      <c r="A112" s="85"/>
      <c r="B112" s="85"/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P112" s="85"/>
      <c r="Q112" s="85"/>
      <c r="R112" s="85"/>
      <c r="S112" s="85"/>
      <c r="T112" s="84"/>
      <c r="U112" s="84"/>
      <c r="V112" s="84"/>
      <c r="W112" s="85"/>
      <c r="X112" s="85"/>
      <c r="Y112" s="85"/>
      <c r="Z112" s="85"/>
      <c r="AA112" s="85"/>
      <c r="AB112" s="85"/>
      <c r="AC112" s="85"/>
      <c r="AD112" s="85"/>
      <c r="AE112" s="85"/>
      <c r="AF112" s="85"/>
      <c r="AG112" s="85"/>
      <c r="AH112" s="85"/>
      <c r="AI112" s="85"/>
      <c r="AJ112" s="85"/>
      <c r="AK112" s="85"/>
      <c r="AL112" s="85"/>
      <c r="AM112" s="85"/>
      <c r="AN112" s="85"/>
      <c r="AO112" s="85"/>
    </row>
    <row r="113" ht="15.75" customHeight="1">
      <c r="A113" s="85"/>
      <c r="B113" s="85"/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84"/>
      <c r="U113" s="84"/>
      <c r="V113" s="84"/>
      <c r="W113" s="85"/>
      <c r="X113" s="85"/>
      <c r="Y113" s="85"/>
      <c r="Z113" s="85"/>
      <c r="AA113" s="85"/>
      <c r="AB113" s="85"/>
      <c r="AC113" s="85"/>
      <c r="AD113" s="85"/>
      <c r="AE113" s="85"/>
      <c r="AF113" s="85"/>
      <c r="AG113" s="85"/>
      <c r="AH113" s="85"/>
      <c r="AI113" s="85"/>
      <c r="AJ113" s="85"/>
      <c r="AK113" s="85"/>
      <c r="AL113" s="85"/>
      <c r="AM113" s="85"/>
      <c r="AN113" s="85"/>
      <c r="AO113" s="85"/>
    </row>
    <row r="114" ht="15.75" customHeight="1">
      <c r="A114" s="85"/>
      <c r="B114" s="85"/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84"/>
      <c r="U114" s="84"/>
      <c r="V114" s="84"/>
      <c r="W114" s="85"/>
      <c r="X114" s="85"/>
      <c r="Y114" s="85"/>
      <c r="Z114" s="85"/>
      <c r="AA114" s="85"/>
      <c r="AB114" s="85"/>
      <c r="AC114" s="85"/>
      <c r="AD114" s="85"/>
      <c r="AE114" s="85"/>
      <c r="AF114" s="85"/>
      <c r="AG114" s="85"/>
      <c r="AH114" s="85"/>
      <c r="AI114" s="85"/>
      <c r="AJ114" s="85"/>
      <c r="AK114" s="85"/>
      <c r="AL114" s="85"/>
      <c r="AM114" s="85"/>
      <c r="AN114" s="85"/>
      <c r="AO114" s="85"/>
    </row>
    <row r="115" ht="15.75" customHeight="1">
      <c r="A115" s="85"/>
      <c r="B115" s="85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84"/>
      <c r="U115" s="84"/>
      <c r="V115" s="84"/>
      <c r="W115" s="85"/>
      <c r="X115" s="85"/>
      <c r="Y115" s="85"/>
      <c r="Z115" s="85"/>
      <c r="AA115" s="85"/>
      <c r="AB115" s="85"/>
      <c r="AC115" s="85"/>
      <c r="AD115" s="85"/>
      <c r="AE115" s="85"/>
      <c r="AF115" s="85"/>
      <c r="AG115" s="85"/>
      <c r="AH115" s="85"/>
      <c r="AI115" s="85"/>
      <c r="AJ115" s="85"/>
      <c r="AK115" s="85"/>
      <c r="AL115" s="85"/>
      <c r="AM115" s="85"/>
      <c r="AN115" s="85"/>
      <c r="AO115" s="85"/>
    </row>
    <row r="116" ht="15.75" customHeight="1">
      <c r="A116" s="85"/>
      <c r="B116" s="85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84"/>
      <c r="U116" s="84"/>
      <c r="V116" s="84"/>
      <c r="W116" s="85"/>
      <c r="X116" s="85"/>
      <c r="Y116" s="85"/>
      <c r="Z116" s="85"/>
      <c r="AA116" s="85"/>
      <c r="AB116" s="85"/>
      <c r="AC116" s="85"/>
      <c r="AD116" s="85"/>
      <c r="AE116" s="85"/>
      <c r="AF116" s="85"/>
      <c r="AG116" s="85"/>
      <c r="AH116" s="85"/>
      <c r="AI116" s="85"/>
      <c r="AJ116" s="85"/>
      <c r="AK116" s="85"/>
      <c r="AL116" s="85"/>
      <c r="AM116" s="85"/>
      <c r="AN116" s="85"/>
      <c r="AO116" s="85"/>
    </row>
    <row r="117" ht="15.75" customHeight="1">
      <c r="A117" s="85"/>
      <c r="B117" s="85"/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5"/>
      <c r="R117" s="85"/>
      <c r="S117" s="85"/>
      <c r="T117" s="84"/>
      <c r="U117" s="84"/>
      <c r="V117" s="84"/>
      <c r="W117" s="85"/>
      <c r="X117" s="85"/>
      <c r="Y117" s="85"/>
      <c r="Z117" s="85"/>
      <c r="AA117" s="85"/>
      <c r="AB117" s="85"/>
      <c r="AC117" s="85"/>
      <c r="AD117" s="85"/>
      <c r="AE117" s="85"/>
      <c r="AF117" s="85"/>
      <c r="AG117" s="85"/>
      <c r="AH117" s="85"/>
      <c r="AI117" s="85"/>
      <c r="AJ117" s="85"/>
      <c r="AK117" s="85"/>
      <c r="AL117" s="85"/>
      <c r="AM117" s="85"/>
      <c r="AN117" s="85"/>
      <c r="AO117" s="85"/>
    </row>
    <row r="118" ht="15.75" customHeight="1">
      <c r="A118" s="85"/>
      <c r="B118" s="85"/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84"/>
      <c r="U118" s="84"/>
      <c r="V118" s="84"/>
      <c r="W118" s="85"/>
      <c r="X118" s="85"/>
      <c r="Y118" s="85"/>
      <c r="Z118" s="85"/>
      <c r="AA118" s="85"/>
      <c r="AB118" s="85"/>
      <c r="AC118" s="85"/>
      <c r="AD118" s="85"/>
      <c r="AE118" s="85"/>
      <c r="AF118" s="85"/>
      <c r="AG118" s="85"/>
      <c r="AH118" s="85"/>
      <c r="AI118" s="85"/>
      <c r="AJ118" s="85"/>
      <c r="AK118" s="85"/>
      <c r="AL118" s="85"/>
      <c r="AM118" s="85"/>
      <c r="AN118" s="85"/>
      <c r="AO118" s="85"/>
    </row>
    <row r="119" ht="15.75" customHeight="1">
      <c r="A119" s="85"/>
      <c r="B119" s="85"/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85"/>
      <c r="R119" s="85"/>
      <c r="S119" s="85"/>
      <c r="T119" s="84"/>
      <c r="U119" s="84"/>
      <c r="V119" s="84"/>
      <c r="W119" s="85"/>
      <c r="X119" s="85"/>
      <c r="Y119" s="85"/>
      <c r="Z119" s="85"/>
      <c r="AA119" s="85"/>
      <c r="AB119" s="85"/>
      <c r="AC119" s="85"/>
      <c r="AD119" s="85"/>
      <c r="AE119" s="85"/>
      <c r="AF119" s="85"/>
      <c r="AG119" s="85"/>
      <c r="AH119" s="85"/>
      <c r="AI119" s="85"/>
      <c r="AJ119" s="85"/>
      <c r="AK119" s="85"/>
      <c r="AL119" s="85"/>
      <c r="AM119" s="85"/>
      <c r="AN119" s="85"/>
      <c r="AO119" s="85"/>
    </row>
    <row r="120" ht="15.75" customHeight="1">
      <c r="A120" s="85"/>
      <c r="B120" s="85"/>
      <c r="C120" s="85"/>
      <c r="D120" s="85"/>
      <c r="E120" s="85"/>
      <c r="F120" s="85"/>
      <c r="G120" s="85"/>
      <c r="H120" s="85"/>
      <c r="I120" s="85"/>
      <c r="J120" s="85"/>
      <c r="K120" s="85"/>
      <c r="L120" s="85"/>
      <c r="M120" s="85"/>
      <c r="N120" s="85"/>
      <c r="O120" s="85"/>
      <c r="P120" s="85"/>
      <c r="Q120" s="85"/>
      <c r="R120" s="85"/>
      <c r="S120" s="85"/>
      <c r="T120" s="84"/>
      <c r="U120" s="84"/>
      <c r="V120" s="84"/>
      <c r="W120" s="85"/>
      <c r="X120" s="85"/>
      <c r="Y120" s="85"/>
      <c r="Z120" s="85"/>
      <c r="AA120" s="85"/>
      <c r="AB120" s="85"/>
      <c r="AC120" s="85"/>
      <c r="AD120" s="85"/>
      <c r="AE120" s="85"/>
      <c r="AF120" s="85"/>
      <c r="AG120" s="85"/>
      <c r="AH120" s="85"/>
      <c r="AI120" s="85"/>
      <c r="AJ120" s="85"/>
      <c r="AK120" s="85"/>
      <c r="AL120" s="85"/>
      <c r="AM120" s="85"/>
      <c r="AN120" s="85"/>
      <c r="AO120" s="85"/>
    </row>
    <row r="121" ht="15.75" customHeight="1">
      <c r="A121" s="85"/>
      <c r="B121" s="85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5"/>
      <c r="R121" s="85"/>
      <c r="S121" s="85"/>
      <c r="T121" s="84"/>
      <c r="U121" s="84"/>
      <c r="V121" s="84"/>
      <c r="W121" s="85"/>
      <c r="X121" s="85"/>
      <c r="Y121" s="85"/>
      <c r="Z121" s="85"/>
      <c r="AA121" s="85"/>
      <c r="AB121" s="85"/>
      <c r="AC121" s="85"/>
      <c r="AD121" s="85"/>
      <c r="AE121" s="85"/>
      <c r="AF121" s="85"/>
      <c r="AG121" s="85"/>
      <c r="AH121" s="85"/>
      <c r="AI121" s="85"/>
      <c r="AJ121" s="85"/>
      <c r="AK121" s="85"/>
      <c r="AL121" s="85"/>
      <c r="AM121" s="85"/>
      <c r="AN121" s="85"/>
      <c r="AO121" s="85"/>
    </row>
    <row r="122" ht="15.75" customHeight="1">
      <c r="A122" s="85"/>
      <c r="B122" s="85"/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5"/>
      <c r="P122" s="85"/>
      <c r="Q122" s="85"/>
      <c r="R122" s="85"/>
      <c r="S122" s="85"/>
      <c r="T122" s="84"/>
      <c r="U122" s="84"/>
      <c r="V122" s="84"/>
      <c r="W122" s="85"/>
      <c r="X122" s="85"/>
      <c r="Y122" s="85"/>
      <c r="Z122" s="85"/>
      <c r="AA122" s="85"/>
      <c r="AB122" s="85"/>
      <c r="AC122" s="85"/>
      <c r="AD122" s="85"/>
      <c r="AE122" s="85"/>
      <c r="AF122" s="85"/>
      <c r="AG122" s="85"/>
      <c r="AH122" s="85"/>
      <c r="AI122" s="85"/>
      <c r="AJ122" s="85"/>
      <c r="AK122" s="85"/>
      <c r="AL122" s="85"/>
      <c r="AM122" s="85"/>
      <c r="AN122" s="85"/>
      <c r="AO122" s="85"/>
    </row>
    <row r="123" ht="15.75" customHeight="1">
      <c r="A123" s="85"/>
      <c r="B123" s="85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5"/>
      <c r="R123" s="85"/>
      <c r="S123" s="85"/>
      <c r="T123" s="84"/>
      <c r="U123" s="84"/>
      <c r="V123" s="84"/>
      <c r="W123" s="85"/>
      <c r="X123" s="85"/>
      <c r="Y123" s="85"/>
      <c r="Z123" s="85"/>
      <c r="AA123" s="85"/>
      <c r="AB123" s="85"/>
      <c r="AC123" s="85"/>
      <c r="AD123" s="85"/>
      <c r="AE123" s="85"/>
      <c r="AF123" s="85"/>
      <c r="AG123" s="85"/>
      <c r="AH123" s="85"/>
      <c r="AI123" s="85"/>
      <c r="AJ123" s="85"/>
      <c r="AK123" s="85"/>
      <c r="AL123" s="85"/>
      <c r="AM123" s="85"/>
      <c r="AN123" s="85"/>
      <c r="AO123" s="85"/>
    </row>
    <row r="124" ht="15.75" customHeight="1">
      <c r="A124" s="85"/>
      <c r="B124" s="85"/>
      <c r="C124" s="85"/>
      <c r="D124" s="85"/>
      <c r="E124" s="85"/>
      <c r="F124" s="85"/>
      <c r="G124" s="85"/>
      <c r="H124" s="85"/>
      <c r="I124" s="85"/>
      <c r="J124" s="85"/>
      <c r="K124" s="85"/>
      <c r="L124" s="85"/>
      <c r="M124" s="85"/>
      <c r="N124" s="85"/>
      <c r="O124" s="85"/>
      <c r="P124" s="85"/>
      <c r="Q124" s="85"/>
      <c r="R124" s="85"/>
      <c r="S124" s="85"/>
      <c r="T124" s="84"/>
      <c r="U124" s="84"/>
      <c r="V124" s="84"/>
      <c r="W124" s="85"/>
      <c r="X124" s="85"/>
      <c r="Y124" s="85"/>
      <c r="Z124" s="85"/>
      <c r="AA124" s="85"/>
      <c r="AB124" s="85"/>
      <c r="AC124" s="85"/>
      <c r="AD124" s="85"/>
      <c r="AE124" s="85"/>
      <c r="AF124" s="85"/>
      <c r="AG124" s="85"/>
      <c r="AH124" s="85"/>
      <c r="AI124" s="85"/>
      <c r="AJ124" s="85"/>
      <c r="AK124" s="85"/>
      <c r="AL124" s="85"/>
      <c r="AM124" s="85"/>
      <c r="AN124" s="85"/>
      <c r="AO124" s="85"/>
    </row>
    <row r="125" ht="15.75" customHeight="1">
      <c r="A125" s="85"/>
      <c r="B125" s="85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84"/>
      <c r="U125" s="84"/>
      <c r="V125" s="84"/>
      <c r="W125" s="85"/>
      <c r="X125" s="85"/>
      <c r="Y125" s="85"/>
      <c r="Z125" s="85"/>
      <c r="AA125" s="85"/>
      <c r="AB125" s="85"/>
      <c r="AC125" s="85"/>
      <c r="AD125" s="85"/>
      <c r="AE125" s="85"/>
      <c r="AF125" s="85"/>
      <c r="AG125" s="85"/>
      <c r="AH125" s="85"/>
      <c r="AI125" s="85"/>
      <c r="AJ125" s="85"/>
      <c r="AK125" s="85"/>
      <c r="AL125" s="85"/>
      <c r="AM125" s="85"/>
      <c r="AN125" s="85"/>
      <c r="AO125" s="85"/>
    </row>
    <row r="126" ht="15.75" customHeight="1">
      <c r="A126" s="85"/>
      <c r="B126" s="85"/>
      <c r="C126" s="85"/>
      <c r="D126" s="85"/>
      <c r="E126" s="85"/>
      <c r="F126" s="85"/>
      <c r="G126" s="85"/>
      <c r="H126" s="85"/>
      <c r="I126" s="85"/>
      <c r="J126" s="85"/>
      <c r="K126" s="85"/>
      <c r="L126" s="85"/>
      <c r="M126" s="85"/>
      <c r="N126" s="85"/>
      <c r="O126" s="85"/>
      <c r="P126" s="85"/>
      <c r="Q126" s="85"/>
      <c r="R126" s="85"/>
      <c r="S126" s="85"/>
      <c r="T126" s="84"/>
      <c r="U126" s="84"/>
      <c r="V126" s="84"/>
      <c r="W126" s="85"/>
      <c r="X126" s="85"/>
      <c r="Y126" s="85"/>
      <c r="Z126" s="85"/>
      <c r="AA126" s="85"/>
      <c r="AB126" s="85"/>
      <c r="AC126" s="85"/>
      <c r="AD126" s="85"/>
      <c r="AE126" s="85"/>
      <c r="AF126" s="85"/>
      <c r="AG126" s="85"/>
      <c r="AH126" s="85"/>
      <c r="AI126" s="85"/>
      <c r="AJ126" s="85"/>
      <c r="AK126" s="85"/>
      <c r="AL126" s="85"/>
      <c r="AM126" s="85"/>
      <c r="AN126" s="85"/>
      <c r="AO126" s="85"/>
    </row>
    <row r="127" ht="15.75" customHeight="1">
      <c r="A127" s="85"/>
      <c r="B127" s="85"/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84"/>
      <c r="U127" s="84"/>
      <c r="V127" s="84"/>
      <c r="W127" s="85"/>
      <c r="X127" s="85"/>
      <c r="Y127" s="85"/>
      <c r="Z127" s="85"/>
      <c r="AA127" s="85"/>
      <c r="AB127" s="85"/>
      <c r="AC127" s="85"/>
      <c r="AD127" s="85"/>
      <c r="AE127" s="85"/>
      <c r="AF127" s="85"/>
      <c r="AG127" s="85"/>
      <c r="AH127" s="85"/>
      <c r="AI127" s="85"/>
      <c r="AJ127" s="85"/>
      <c r="AK127" s="85"/>
      <c r="AL127" s="85"/>
      <c r="AM127" s="85"/>
      <c r="AN127" s="85"/>
      <c r="AO127" s="85"/>
    </row>
    <row r="128" ht="15.75" customHeight="1">
      <c r="A128" s="85"/>
      <c r="B128" s="85"/>
      <c r="C128" s="85"/>
      <c r="D128" s="85"/>
      <c r="E128" s="85"/>
      <c r="F128" s="85"/>
      <c r="G128" s="85"/>
      <c r="H128" s="85"/>
      <c r="I128" s="85"/>
      <c r="J128" s="85"/>
      <c r="K128" s="85"/>
      <c r="L128" s="85"/>
      <c r="M128" s="85"/>
      <c r="N128" s="85"/>
      <c r="O128" s="85"/>
      <c r="P128" s="85"/>
      <c r="Q128" s="85"/>
      <c r="R128" s="85"/>
      <c r="S128" s="85"/>
      <c r="T128" s="84"/>
      <c r="U128" s="84"/>
      <c r="V128" s="84"/>
      <c r="W128" s="85"/>
      <c r="X128" s="85"/>
      <c r="Y128" s="85"/>
      <c r="Z128" s="85"/>
      <c r="AA128" s="85"/>
      <c r="AB128" s="85"/>
      <c r="AC128" s="85"/>
      <c r="AD128" s="85"/>
      <c r="AE128" s="85"/>
      <c r="AF128" s="85"/>
      <c r="AG128" s="85"/>
      <c r="AH128" s="85"/>
      <c r="AI128" s="85"/>
      <c r="AJ128" s="85"/>
      <c r="AK128" s="85"/>
      <c r="AL128" s="85"/>
      <c r="AM128" s="85"/>
      <c r="AN128" s="85"/>
      <c r="AO128" s="85"/>
    </row>
    <row r="129" ht="15.75" customHeight="1">
      <c r="A129" s="85"/>
      <c r="B129" s="85"/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84"/>
      <c r="U129" s="84"/>
      <c r="V129" s="84"/>
      <c r="W129" s="85"/>
      <c r="X129" s="85"/>
      <c r="Y129" s="85"/>
      <c r="Z129" s="85"/>
      <c r="AA129" s="85"/>
      <c r="AB129" s="85"/>
      <c r="AC129" s="85"/>
      <c r="AD129" s="85"/>
      <c r="AE129" s="85"/>
      <c r="AF129" s="85"/>
      <c r="AG129" s="85"/>
      <c r="AH129" s="85"/>
      <c r="AI129" s="85"/>
      <c r="AJ129" s="85"/>
      <c r="AK129" s="85"/>
      <c r="AL129" s="85"/>
      <c r="AM129" s="85"/>
      <c r="AN129" s="85"/>
      <c r="AO129" s="85"/>
    </row>
    <row r="130" ht="15.75" customHeight="1">
      <c r="A130" s="85"/>
      <c r="B130" s="85"/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84"/>
      <c r="U130" s="84"/>
      <c r="V130" s="84"/>
      <c r="W130" s="85"/>
      <c r="X130" s="85"/>
      <c r="Y130" s="85"/>
      <c r="Z130" s="85"/>
      <c r="AA130" s="85"/>
      <c r="AB130" s="85"/>
      <c r="AC130" s="85"/>
      <c r="AD130" s="85"/>
      <c r="AE130" s="85"/>
      <c r="AF130" s="85"/>
      <c r="AG130" s="85"/>
      <c r="AH130" s="85"/>
      <c r="AI130" s="85"/>
      <c r="AJ130" s="85"/>
      <c r="AK130" s="85"/>
      <c r="AL130" s="85"/>
      <c r="AM130" s="85"/>
      <c r="AN130" s="85"/>
      <c r="AO130" s="85"/>
    </row>
    <row r="131" ht="15.75" customHeight="1">
      <c r="A131" s="85"/>
      <c r="B131" s="85"/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85"/>
      <c r="R131" s="85"/>
      <c r="S131" s="85"/>
      <c r="T131" s="84"/>
      <c r="U131" s="84"/>
      <c r="V131" s="84"/>
      <c r="W131" s="85"/>
      <c r="X131" s="85"/>
      <c r="Y131" s="85"/>
      <c r="Z131" s="85"/>
      <c r="AA131" s="85"/>
      <c r="AB131" s="85"/>
      <c r="AC131" s="85"/>
      <c r="AD131" s="85"/>
      <c r="AE131" s="85"/>
      <c r="AF131" s="85"/>
      <c r="AG131" s="85"/>
      <c r="AH131" s="85"/>
      <c r="AI131" s="85"/>
      <c r="AJ131" s="85"/>
      <c r="AK131" s="85"/>
      <c r="AL131" s="85"/>
      <c r="AM131" s="85"/>
      <c r="AN131" s="85"/>
      <c r="AO131" s="85"/>
    </row>
    <row r="132" ht="15.75" customHeight="1">
      <c r="A132" s="85"/>
      <c r="B132" s="85"/>
      <c r="C132" s="85"/>
      <c r="D132" s="85"/>
      <c r="E132" s="85"/>
      <c r="F132" s="85"/>
      <c r="G132" s="85"/>
      <c r="H132" s="85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84"/>
      <c r="U132" s="84"/>
      <c r="V132" s="84"/>
      <c r="W132" s="85"/>
      <c r="X132" s="85"/>
      <c r="Y132" s="85"/>
      <c r="Z132" s="85"/>
      <c r="AA132" s="85"/>
      <c r="AB132" s="85"/>
      <c r="AC132" s="85"/>
      <c r="AD132" s="85"/>
      <c r="AE132" s="85"/>
      <c r="AF132" s="85"/>
      <c r="AG132" s="85"/>
      <c r="AH132" s="85"/>
      <c r="AI132" s="85"/>
      <c r="AJ132" s="85"/>
      <c r="AK132" s="85"/>
      <c r="AL132" s="85"/>
      <c r="AM132" s="85"/>
      <c r="AN132" s="85"/>
      <c r="AO132" s="85"/>
    </row>
    <row r="133" ht="15.75" customHeight="1">
      <c r="A133" s="85"/>
      <c r="B133" s="85"/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P133" s="85"/>
      <c r="Q133" s="85"/>
      <c r="R133" s="85"/>
      <c r="S133" s="85"/>
      <c r="T133" s="84"/>
      <c r="U133" s="84"/>
      <c r="V133" s="84"/>
      <c r="W133" s="85"/>
      <c r="X133" s="85"/>
      <c r="Y133" s="85"/>
      <c r="Z133" s="85"/>
      <c r="AA133" s="85"/>
      <c r="AB133" s="85"/>
      <c r="AC133" s="85"/>
      <c r="AD133" s="85"/>
      <c r="AE133" s="85"/>
      <c r="AF133" s="85"/>
      <c r="AG133" s="85"/>
      <c r="AH133" s="85"/>
      <c r="AI133" s="85"/>
      <c r="AJ133" s="85"/>
      <c r="AK133" s="85"/>
      <c r="AL133" s="85"/>
      <c r="AM133" s="85"/>
      <c r="AN133" s="85"/>
      <c r="AO133" s="85"/>
    </row>
    <row r="134" ht="15.75" customHeight="1">
      <c r="A134" s="85"/>
      <c r="B134" s="85"/>
      <c r="C134" s="85"/>
      <c r="D134" s="85"/>
      <c r="E134" s="85"/>
      <c r="F134" s="85"/>
      <c r="G134" s="85"/>
      <c r="H134" s="85"/>
      <c r="I134" s="85"/>
      <c r="J134" s="85"/>
      <c r="K134" s="85"/>
      <c r="L134" s="85"/>
      <c r="M134" s="85"/>
      <c r="N134" s="85"/>
      <c r="O134" s="85"/>
      <c r="P134" s="85"/>
      <c r="Q134" s="85"/>
      <c r="R134" s="85"/>
      <c r="S134" s="85"/>
      <c r="T134" s="84"/>
      <c r="U134" s="84"/>
      <c r="V134" s="84"/>
      <c r="W134" s="85"/>
      <c r="X134" s="85"/>
      <c r="Y134" s="85"/>
      <c r="Z134" s="85"/>
      <c r="AA134" s="85"/>
      <c r="AB134" s="85"/>
      <c r="AC134" s="85"/>
      <c r="AD134" s="85"/>
      <c r="AE134" s="85"/>
      <c r="AF134" s="85"/>
      <c r="AG134" s="85"/>
      <c r="AH134" s="85"/>
      <c r="AI134" s="85"/>
      <c r="AJ134" s="85"/>
      <c r="AK134" s="85"/>
      <c r="AL134" s="85"/>
      <c r="AM134" s="85"/>
      <c r="AN134" s="85"/>
      <c r="AO134" s="85"/>
    </row>
    <row r="135" ht="15.75" customHeight="1">
      <c r="A135" s="85"/>
      <c r="B135" s="85"/>
      <c r="C135" s="85"/>
      <c r="D135" s="85"/>
      <c r="E135" s="85"/>
      <c r="F135" s="85"/>
      <c r="G135" s="85"/>
      <c r="H135" s="85"/>
      <c r="I135" s="85"/>
      <c r="J135" s="85"/>
      <c r="K135" s="85"/>
      <c r="L135" s="85"/>
      <c r="M135" s="85"/>
      <c r="N135" s="85"/>
      <c r="O135" s="85"/>
      <c r="P135" s="85"/>
      <c r="Q135" s="85"/>
      <c r="R135" s="85"/>
      <c r="S135" s="85"/>
      <c r="T135" s="84"/>
      <c r="U135" s="84"/>
      <c r="V135" s="84"/>
      <c r="W135" s="85"/>
      <c r="X135" s="85"/>
      <c r="Y135" s="85"/>
      <c r="Z135" s="85"/>
      <c r="AA135" s="85"/>
      <c r="AB135" s="85"/>
      <c r="AC135" s="85"/>
      <c r="AD135" s="85"/>
      <c r="AE135" s="85"/>
      <c r="AF135" s="85"/>
      <c r="AG135" s="85"/>
      <c r="AH135" s="85"/>
      <c r="AI135" s="85"/>
      <c r="AJ135" s="85"/>
      <c r="AK135" s="85"/>
      <c r="AL135" s="85"/>
      <c r="AM135" s="85"/>
      <c r="AN135" s="85"/>
      <c r="AO135" s="85"/>
    </row>
    <row r="136" ht="15.75" customHeight="1">
      <c r="A136" s="85"/>
      <c r="B136" s="85"/>
      <c r="C136" s="85"/>
      <c r="D136" s="85"/>
      <c r="E136" s="85"/>
      <c r="F136" s="85"/>
      <c r="G136" s="85"/>
      <c r="H136" s="85"/>
      <c r="I136" s="85"/>
      <c r="J136" s="85"/>
      <c r="K136" s="85"/>
      <c r="L136" s="85"/>
      <c r="M136" s="85"/>
      <c r="N136" s="85"/>
      <c r="O136" s="85"/>
      <c r="P136" s="85"/>
      <c r="Q136" s="85"/>
      <c r="R136" s="85"/>
      <c r="S136" s="85"/>
      <c r="T136" s="84"/>
      <c r="U136" s="84"/>
      <c r="V136" s="84"/>
      <c r="W136" s="85"/>
      <c r="X136" s="85"/>
      <c r="Y136" s="85"/>
      <c r="Z136" s="85"/>
      <c r="AA136" s="85"/>
      <c r="AB136" s="85"/>
      <c r="AC136" s="85"/>
      <c r="AD136" s="85"/>
      <c r="AE136" s="85"/>
      <c r="AF136" s="85"/>
      <c r="AG136" s="85"/>
      <c r="AH136" s="85"/>
      <c r="AI136" s="85"/>
      <c r="AJ136" s="85"/>
      <c r="AK136" s="85"/>
      <c r="AL136" s="85"/>
      <c r="AM136" s="85"/>
      <c r="AN136" s="85"/>
      <c r="AO136" s="85"/>
    </row>
    <row r="137" ht="15.75" customHeight="1">
      <c r="A137" s="85"/>
      <c r="B137" s="85"/>
      <c r="C137" s="85"/>
      <c r="D137" s="85"/>
      <c r="E137" s="85"/>
      <c r="F137" s="85"/>
      <c r="G137" s="85"/>
      <c r="H137" s="85"/>
      <c r="I137" s="85"/>
      <c r="J137" s="85"/>
      <c r="K137" s="85"/>
      <c r="L137" s="85"/>
      <c r="M137" s="85"/>
      <c r="N137" s="85"/>
      <c r="O137" s="85"/>
      <c r="P137" s="85"/>
      <c r="Q137" s="85"/>
      <c r="R137" s="85"/>
      <c r="S137" s="85"/>
      <c r="T137" s="84"/>
      <c r="U137" s="84"/>
      <c r="V137" s="84"/>
      <c r="W137" s="85"/>
      <c r="X137" s="85"/>
      <c r="Y137" s="85"/>
      <c r="Z137" s="85"/>
      <c r="AA137" s="85"/>
      <c r="AB137" s="85"/>
      <c r="AC137" s="85"/>
      <c r="AD137" s="85"/>
      <c r="AE137" s="85"/>
      <c r="AF137" s="85"/>
      <c r="AG137" s="85"/>
      <c r="AH137" s="85"/>
      <c r="AI137" s="85"/>
      <c r="AJ137" s="85"/>
      <c r="AK137" s="85"/>
      <c r="AL137" s="85"/>
      <c r="AM137" s="85"/>
      <c r="AN137" s="85"/>
      <c r="AO137" s="85"/>
    </row>
    <row r="138" ht="15.75" customHeight="1">
      <c r="A138" s="85"/>
      <c r="B138" s="85"/>
      <c r="C138" s="85"/>
      <c r="D138" s="85"/>
      <c r="E138" s="85"/>
      <c r="F138" s="85"/>
      <c r="G138" s="85"/>
      <c r="H138" s="85"/>
      <c r="I138" s="85"/>
      <c r="J138" s="85"/>
      <c r="K138" s="85"/>
      <c r="L138" s="85"/>
      <c r="M138" s="85"/>
      <c r="N138" s="85"/>
      <c r="O138" s="85"/>
      <c r="P138" s="85"/>
      <c r="Q138" s="85"/>
      <c r="R138" s="85"/>
      <c r="S138" s="85"/>
      <c r="T138" s="84"/>
      <c r="U138" s="84"/>
      <c r="V138" s="84"/>
      <c r="W138" s="85"/>
      <c r="X138" s="85"/>
      <c r="Y138" s="85"/>
      <c r="Z138" s="85"/>
      <c r="AA138" s="85"/>
      <c r="AB138" s="85"/>
      <c r="AC138" s="85"/>
      <c r="AD138" s="85"/>
      <c r="AE138" s="85"/>
      <c r="AF138" s="85"/>
      <c r="AG138" s="85"/>
      <c r="AH138" s="85"/>
      <c r="AI138" s="85"/>
      <c r="AJ138" s="85"/>
      <c r="AK138" s="85"/>
      <c r="AL138" s="85"/>
      <c r="AM138" s="85"/>
      <c r="AN138" s="85"/>
      <c r="AO138" s="85"/>
    </row>
    <row r="139" ht="15.75" customHeight="1">
      <c r="A139" s="85"/>
      <c r="B139" s="85"/>
      <c r="C139" s="85"/>
      <c r="D139" s="85"/>
      <c r="E139" s="85"/>
      <c r="F139" s="85"/>
      <c r="G139" s="85"/>
      <c r="H139" s="85"/>
      <c r="I139" s="85"/>
      <c r="J139" s="85"/>
      <c r="K139" s="85"/>
      <c r="L139" s="85"/>
      <c r="M139" s="85"/>
      <c r="N139" s="85"/>
      <c r="O139" s="85"/>
      <c r="P139" s="85"/>
      <c r="Q139" s="85"/>
      <c r="R139" s="85"/>
      <c r="S139" s="85"/>
      <c r="T139" s="84"/>
      <c r="U139" s="84"/>
      <c r="V139" s="84"/>
      <c r="W139" s="85"/>
      <c r="X139" s="85"/>
      <c r="Y139" s="85"/>
      <c r="Z139" s="85"/>
      <c r="AA139" s="85"/>
      <c r="AB139" s="85"/>
      <c r="AC139" s="85"/>
      <c r="AD139" s="85"/>
      <c r="AE139" s="85"/>
      <c r="AF139" s="85"/>
      <c r="AG139" s="85"/>
      <c r="AH139" s="85"/>
      <c r="AI139" s="85"/>
      <c r="AJ139" s="85"/>
      <c r="AK139" s="85"/>
      <c r="AL139" s="85"/>
      <c r="AM139" s="85"/>
      <c r="AN139" s="85"/>
      <c r="AO139" s="85"/>
    </row>
    <row r="140" ht="15.75" customHeight="1">
      <c r="A140" s="85"/>
      <c r="B140" s="85"/>
      <c r="C140" s="85"/>
      <c r="D140" s="85"/>
      <c r="E140" s="85"/>
      <c r="F140" s="85"/>
      <c r="G140" s="85"/>
      <c r="H140" s="85"/>
      <c r="I140" s="85"/>
      <c r="J140" s="85"/>
      <c r="K140" s="85"/>
      <c r="L140" s="85"/>
      <c r="M140" s="85"/>
      <c r="N140" s="85"/>
      <c r="O140" s="85"/>
      <c r="P140" s="85"/>
      <c r="Q140" s="85"/>
      <c r="R140" s="85"/>
      <c r="S140" s="85"/>
      <c r="T140" s="84"/>
      <c r="U140" s="84"/>
      <c r="V140" s="84"/>
      <c r="W140" s="85"/>
      <c r="X140" s="85"/>
      <c r="Y140" s="85"/>
      <c r="Z140" s="85"/>
      <c r="AA140" s="85"/>
      <c r="AB140" s="85"/>
      <c r="AC140" s="85"/>
      <c r="AD140" s="85"/>
      <c r="AE140" s="85"/>
      <c r="AF140" s="85"/>
      <c r="AG140" s="85"/>
      <c r="AH140" s="85"/>
      <c r="AI140" s="85"/>
      <c r="AJ140" s="85"/>
      <c r="AK140" s="85"/>
      <c r="AL140" s="85"/>
      <c r="AM140" s="85"/>
      <c r="AN140" s="85"/>
      <c r="AO140" s="85"/>
    </row>
    <row r="141" ht="15.75" customHeight="1">
      <c r="A141" s="85"/>
      <c r="B141" s="85"/>
      <c r="C141" s="85"/>
      <c r="D141" s="85"/>
      <c r="E141" s="85"/>
      <c r="F141" s="85"/>
      <c r="G141" s="85"/>
      <c r="H141" s="85"/>
      <c r="I141" s="85"/>
      <c r="J141" s="85"/>
      <c r="K141" s="85"/>
      <c r="L141" s="85"/>
      <c r="M141" s="85"/>
      <c r="N141" s="85"/>
      <c r="O141" s="85"/>
      <c r="P141" s="85"/>
      <c r="Q141" s="85"/>
      <c r="R141" s="85"/>
      <c r="S141" s="85"/>
      <c r="T141" s="84"/>
      <c r="U141" s="84"/>
      <c r="V141" s="84"/>
      <c r="W141" s="85"/>
      <c r="X141" s="85"/>
      <c r="Y141" s="85"/>
      <c r="Z141" s="85"/>
      <c r="AA141" s="85"/>
      <c r="AB141" s="85"/>
      <c r="AC141" s="85"/>
      <c r="AD141" s="85"/>
      <c r="AE141" s="85"/>
      <c r="AF141" s="85"/>
      <c r="AG141" s="85"/>
      <c r="AH141" s="85"/>
      <c r="AI141" s="85"/>
      <c r="AJ141" s="85"/>
      <c r="AK141" s="85"/>
      <c r="AL141" s="85"/>
      <c r="AM141" s="85"/>
      <c r="AN141" s="85"/>
      <c r="AO141" s="85"/>
    </row>
    <row r="142" ht="15.75" customHeight="1">
      <c r="A142" s="85"/>
      <c r="B142" s="85"/>
      <c r="C142" s="85"/>
      <c r="D142" s="85"/>
      <c r="E142" s="85"/>
      <c r="F142" s="85"/>
      <c r="G142" s="85"/>
      <c r="H142" s="85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84"/>
      <c r="U142" s="84"/>
      <c r="V142" s="84"/>
      <c r="W142" s="85"/>
      <c r="X142" s="85"/>
      <c r="Y142" s="85"/>
      <c r="Z142" s="85"/>
      <c r="AA142" s="85"/>
      <c r="AB142" s="85"/>
      <c r="AC142" s="85"/>
      <c r="AD142" s="85"/>
      <c r="AE142" s="85"/>
      <c r="AF142" s="85"/>
      <c r="AG142" s="85"/>
      <c r="AH142" s="85"/>
      <c r="AI142" s="85"/>
      <c r="AJ142" s="85"/>
      <c r="AK142" s="85"/>
      <c r="AL142" s="85"/>
      <c r="AM142" s="85"/>
      <c r="AN142" s="85"/>
      <c r="AO142" s="85"/>
    </row>
    <row r="143" ht="15.75" customHeight="1">
      <c r="A143" s="85"/>
      <c r="B143" s="85"/>
      <c r="C143" s="85"/>
      <c r="D143" s="85"/>
      <c r="E143" s="85"/>
      <c r="F143" s="85"/>
      <c r="G143" s="85"/>
      <c r="H143" s="85"/>
      <c r="I143" s="85"/>
      <c r="J143" s="85"/>
      <c r="K143" s="85"/>
      <c r="L143" s="85"/>
      <c r="M143" s="85"/>
      <c r="N143" s="85"/>
      <c r="O143" s="85"/>
      <c r="P143" s="85"/>
      <c r="Q143" s="85"/>
      <c r="R143" s="85"/>
      <c r="S143" s="85"/>
      <c r="T143" s="84"/>
      <c r="U143" s="84"/>
      <c r="V143" s="84"/>
      <c r="W143" s="85"/>
      <c r="X143" s="85"/>
      <c r="Y143" s="85"/>
      <c r="Z143" s="85"/>
      <c r="AA143" s="85"/>
      <c r="AB143" s="85"/>
      <c r="AC143" s="85"/>
      <c r="AD143" s="85"/>
      <c r="AE143" s="85"/>
      <c r="AF143" s="85"/>
      <c r="AG143" s="85"/>
      <c r="AH143" s="85"/>
      <c r="AI143" s="85"/>
      <c r="AJ143" s="85"/>
      <c r="AK143" s="85"/>
      <c r="AL143" s="85"/>
      <c r="AM143" s="85"/>
      <c r="AN143" s="85"/>
      <c r="AO143" s="85"/>
    </row>
    <row r="144" ht="15.75" customHeight="1">
      <c r="A144" s="85"/>
      <c r="B144" s="85"/>
      <c r="C144" s="85"/>
      <c r="D144" s="85"/>
      <c r="E144" s="85"/>
      <c r="F144" s="85"/>
      <c r="G144" s="85"/>
      <c r="H144" s="85"/>
      <c r="I144" s="85"/>
      <c r="J144" s="85"/>
      <c r="K144" s="85"/>
      <c r="L144" s="85"/>
      <c r="M144" s="85"/>
      <c r="N144" s="85"/>
      <c r="O144" s="85"/>
      <c r="P144" s="85"/>
      <c r="Q144" s="85"/>
      <c r="R144" s="85"/>
      <c r="S144" s="85"/>
      <c r="T144" s="84"/>
      <c r="U144" s="84"/>
      <c r="V144" s="84"/>
      <c r="W144" s="85"/>
      <c r="X144" s="85"/>
      <c r="Y144" s="85"/>
      <c r="Z144" s="85"/>
      <c r="AA144" s="85"/>
      <c r="AB144" s="85"/>
      <c r="AC144" s="85"/>
      <c r="AD144" s="85"/>
      <c r="AE144" s="85"/>
      <c r="AF144" s="85"/>
      <c r="AG144" s="85"/>
      <c r="AH144" s="85"/>
      <c r="AI144" s="85"/>
      <c r="AJ144" s="85"/>
      <c r="AK144" s="85"/>
      <c r="AL144" s="85"/>
      <c r="AM144" s="85"/>
      <c r="AN144" s="85"/>
      <c r="AO144" s="85"/>
    </row>
    <row r="145" ht="15.75" customHeight="1">
      <c r="A145" s="85"/>
      <c r="B145" s="85"/>
      <c r="C145" s="85"/>
      <c r="D145" s="85"/>
      <c r="E145" s="85"/>
      <c r="F145" s="85"/>
      <c r="G145" s="85"/>
      <c r="H145" s="85"/>
      <c r="I145" s="85"/>
      <c r="J145" s="85"/>
      <c r="K145" s="85"/>
      <c r="L145" s="85"/>
      <c r="M145" s="85"/>
      <c r="N145" s="85"/>
      <c r="O145" s="85"/>
      <c r="P145" s="85"/>
      <c r="Q145" s="85"/>
      <c r="R145" s="85"/>
      <c r="S145" s="85"/>
      <c r="T145" s="84"/>
      <c r="U145" s="84"/>
      <c r="V145" s="84"/>
      <c r="W145" s="85"/>
      <c r="X145" s="85"/>
      <c r="Y145" s="85"/>
      <c r="Z145" s="85"/>
      <c r="AA145" s="85"/>
      <c r="AB145" s="85"/>
      <c r="AC145" s="85"/>
      <c r="AD145" s="85"/>
      <c r="AE145" s="85"/>
      <c r="AF145" s="85"/>
      <c r="AG145" s="85"/>
      <c r="AH145" s="85"/>
      <c r="AI145" s="85"/>
      <c r="AJ145" s="85"/>
      <c r="AK145" s="85"/>
      <c r="AL145" s="85"/>
      <c r="AM145" s="85"/>
      <c r="AN145" s="85"/>
      <c r="AO145" s="85"/>
    </row>
    <row r="146" ht="15.75" customHeight="1">
      <c r="A146" s="85"/>
      <c r="B146" s="85"/>
      <c r="C146" s="85"/>
      <c r="D146" s="85"/>
      <c r="E146" s="85"/>
      <c r="F146" s="85"/>
      <c r="G146" s="85"/>
      <c r="H146" s="85"/>
      <c r="I146" s="85"/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84"/>
      <c r="U146" s="84"/>
      <c r="V146" s="84"/>
      <c r="W146" s="85"/>
      <c r="X146" s="85"/>
      <c r="Y146" s="85"/>
      <c r="Z146" s="85"/>
      <c r="AA146" s="85"/>
      <c r="AB146" s="85"/>
      <c r="AC146" s="85"/>
      <c r="AD146" s="85"/>
      <c r="AE146" s="85"/>
      <c r="AF146" s="85"/>
      <c r="AG146" s="85"/>
      <c r="AH146" s="85"/>
      <c r="AI146" s="85"/>
      <c r="AJ146" s="85"/>
      <c r="AK146" s="85"/>
      <c r="AL146" s="85"/>
      <c r="AM146" s="85"/>
      <c r="AN146" s="85"/>
      <c r="AO146" s="85"/>
    </row>
    <row r="147" ht="15.75" customHeight="1">
      <c r="A147" s="85"/>
      <c r="B147" s="85"/>
      <c r="C147" s="85"/>
      <c r="D147" s="85"/>
      <c r="E147" s="85"/>
      <c r="F147" s="85"/>
      <c r="G147" s="85"/>
      <c r="H147" s="85"/>
      <c r="I147" s="85"/>
      <c r="J147" s="85"/>
      <c r="K147" s="85"/>
      <c r="L147" s="85"/>
      <c r="M147" s="85"/>
      <c r="N147" s="85"/>
      <c r="O147" s="85"/>
      <c r="P147" s="85"/>
      <c r="Q147" s="85"/>
      <c r="R147" s="85"/>
      <c r="S147" s="85"/>
      <c r="T147" s="84"/>
      <c r="U147" s="84"/>
      <c r="V147" s="84"/>
      <c r="W147" s="85"/>
      <c r="X147" s="85"/>
      <c r="Y147" s="85"/>
      <c r="Z147" s="85"/>
      <c r="AA147" s="85"/>
      <c r="AB147" s="85"/>
      <c r="AC147" s="85"/>
      <c r="AD147" s="85"/>
      <c r="AE147" s="85"/>
      <c r="AF147" s="85"/>
      <c r="AG147" s="85"/>
      <c r="AH147" s="85"/>
      <c r="AI147" s="85"/>
      <c r="AJ147" s="85"/>
      <c r="AK147" s="85"/>
      <c r="AL147" s="85"/>
      <c r="AM147" s="85"/>
      <c r="AN147" s="85"/>
      <c r="AO147" s="85"/>
    </row>
    <row r="148" ht="15.75" customHeight="1">
      <c r="A148" s="85"/>
      <c r="B148" s="85"/>
      <c r="C148" s="85"/>
      <c r="D148" s="85"/>
      <c r="E148" s="85"/>
      <c r="F148" s="85"/>
      <c r="G148" s="85"/>
      <c r="H148" s="85"/>
      <c r="I148" s="85"/>
      <c r="J148" s="85"/>
      <c r="K148" s="85"/>
      <c r="L148" s="85"/>
      <c r="M148" s="85"/>
      <c r="N148" s="85"/>
      <c r="O148" s="85"/>
      <c r="P148" s="85"/>
      <c r="Q148" s="85"/>
      <c r="R148" s="85"/>
      <c r="S148" s="85"/>
      <c r="T148" s="84"/>
      <c r="U148" s="84"/>
      <c r="V148" s="84"/>
      <c r="W148" s="85"/>
      <c r="X148" s="85"/>
      <c r="Y148" s="85"/>
      <c r="Z148" s="85"/>
      <c r="AA148" s="85"/>
      <c r="AB148" s="85"/>
      <c r="AC148" s="85"/>
      <c r="AD148" s="85"/>
      <c r="AE148" s="85"/>
      <c r="AF148" s="85"/>
      <c r="AG148" s="85"/>
      <c r="AH148" s="85"/>
      <c r="AI148" s="85"/>
      <c r="AJ148" s="85"/>
      <c r="AK148" s="85"/>
      <c r="AL148" s="85"/>
      <c r="AM148" s="85"/>
      <c r="AN148" s="85"/>
      <c r="AO148" s="85"/>
    </row>
    <row r="149" ht="15.75" customHeight="1">
      <c r="A149" s="85"/>
      <c r="B149" s="85"/>
      <c r="C149" s="85"/>
      <c r="D149" s="85"/>
      <c r="E149" s="85"/>
      <c r="F149" s="85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84"/>
      <c r="U149" s="84"/>
      <c r="V149" s="84"/>
      <c r="W149" s="85"/>
      <c r="X149" s="85"/>
      <c r="Y149" s="85"/>
      <c r="Z149" s="85"/>
      <c r="AA149" s="85"/>
      <c r="AB149" s="85"/>
      <c r="AC149" s="85"/>
      <c r="AD149" s="85"/>
      <c r="AE149" s="85"/>
      <c r="AF149" s="85"/>
      <c r="AG149" s="85"/>
      <c r="AH149" s="85"/>
      <c r="AI149" s="85"/>
      <c r="AJ149" s="85"/>
      <c r="AK149" s="85"/>
      <c r="AL149" s="85"/>
      <c r="AM149" s="85"/>
      <c r="AN149" s="85"/>
      <c r="AO149" s="85"/>
    </row>
    <row r="150" ht="15.75" customHeight="1">
      <c r="A150" s="85"/>
      <c r="B150" s="85"/>
      <c r="C150" s="85"/>
      <c r="D150" s="85"/>
      <c r="E150" s="85"/>
      <c r="F150" s="85"/>
      <c r="G150" s="85"/>
      <c r="H150" s="85"/>
      <c r="I150" s="85"/>
      <c r="J150" s="85"/>
      <c r="K150" s="85"/>
      <c r="L150" s="85"/>
      <c r="M150" s="85"/>
      <c r="N150" s="85"/>
      <c r="O150" s="85"/>
      <c r="P150" s="85"/>
      <c r="Q150" s="85"/>
      <c r="R150" s="85"/>
      <c r="S150" s="85"/>
      <c r="T150" s="84"/>
      <c r="U150" s="84"/>
      <c r="V150" s="84"/>
      <c r="W150" s="85"/>
      <c r="X150" s="85"/>
      <c r="Y150" s="85"/>
      <c r="Z150" s="85"/>
      <c r="AA150" s="85"/>
      <c r="AB150" s="85"/>
      <c r="AC150" s="85"/>
      <c r="AD150" s="85"/>
      <c r="AE150" s="85"/>
      <c r="AF150" s="85"/>
      <c r="AG150" s="85"/>
      <c r="AH150" s="85"/>
      <c r="AI150" s="85"/>
      <c r="AJ150" s="85"/>
      <c r="AK150" s="85"/>
      <c r="AL150" s="85"/>
      <c r="AM150" s="85"/>
      <c r="AN150" s="85"/>
      <c r="AO150" s="85"/>
    </row>
    <row r="151" ht="15.75" customHeight="1">
      <c r="A151" s="85"/>
      <c r="B151" s="85"/>
      <c r="C151" s="85"/>
      <c r="D151" s="85"/>
      <c r="E151" s="85"/>
      <c r="F151" s="85"/>
      <c r="G151" s="85"/>
      <c r="H151" s="85"/>
      <c r="I151" s="85"/>
      <c r="J151" s="85"/>
      <c r="K151" s="85"/>
      <c r="L151" s="85"/>
      <c r="M151" s="85"/>
      <c r="N151" s="85"/>
      <c r="O151" s="85"/>
      <c r="P151" s="85"/>
      <c r="Q151" s="85"/>
      <c r="R151" s="85"/>
      <c r="S151" s="85"/>
      <c r="T151" s="84"/>
      <c r="U151" s="84"/>
      <c r="V151" s="84"/>
      <c r="W151" s="85"/>
      <c r="X151" s="85"/>
      <c r="Y151" s="85"/>
      <c r="Z151" s="85"/>
      <c r="AA151" s="85"/>
      <c r="AB151" s="85"/>
      <c r="AC151" s="85"/>
      <c r="AD151" s="85"/>
      <c r="AE151" s="85"/>
      <c r="AF151" s="85"/>
      <c r="AG151" s="85"/>
      <c r="AH151" s="85"/>
      <c r="AI151" s="85"/>
      <c r="AJ151" s="85"/>
      <c r="AK151" s="85"/>
      <c r="AL151" s="85"/>
      <c r="AM151" s="85"/>
      <c r="AN151" s="85"/>
      <c r="AO151" s="85"/>
    </row>
    <row r="152" ht="15.75" customHeight="1">
      <c r="A152" s="85"/>
      <c r="B152" s="85"/>
      <c r="C152" s="85"/>
      <c r="D152" s="85"/>
      <c r="E152" s="85"/>
      <c r="F152" s="85"/>
      <c r="G152" s="85"/>
      <c r="H152" s="85"/>
      <c r="I152" s="85"/>
      <c r="J152" s="85"/>
      <c r="K152" s="85"/>
      <c r="L152" s="85"/>
      <c r="M152" s="85"/>
      <c r="N152" s="85"/>
      <c r="O152" s="85"/>
      <c r="P152" s="85"/>
      <c r="Q152" s="85"/>
      <c r="R152" s="85"/>
      <c r="S152" s="85"/>
      <c r="T152" s="84"/>
      <c r="U152" s="84"/>
      <c r="V152" s="84"/>
      <c r="W152" s="85"/>
      <c r="X152" s="85"/>
      <c r="Y152" s="85"/>
      <c r="Z152" s="85"/>
      <c r="AA152" s="85"/>
      <c r="AB152" s="85"/>
      <c r="AC152" s="85"/>
      <c r="AD152" s="85"/>
      <c r="AE152" s="85"/>
      <c r="AF152" s="85"/>
      <c r="AG152" s="85"/>
      <c r="AH152" s="85"/>
      <c r="AI152" s="85"/>
      <c r="AJ152" s="85"/>
      <c r="AK152" s="85"/>
      <c r="AL152" s="85"/>
      <c r="AM152" s="85"/>
      <c r="AN152" s="85"/>
      <c r="AO152" s="85"/>
    </row>
    <row r="153" ht="15.75" customHeight="1">
      <c r="A153" s="85"/>
      <c r="B153" s="85"/>
      <c r="C153" s="85"/>
      <c r="D153" s="85"/>
      <c r="E153" s="85"/>
      <c r="F153" s="85"/>
      <c r="G153" s="85"/>
      <c r="H153" s="85"/>
      <c r="I153" s="85"/>
      <c r="J153" s="85"/>
      <c r="K153" s="85"/>
      <c r="L153" s="85"/>
      <c r="M153" s="85"/>
      <c r="N153" s="85"/>
      <c r="O153" s="85"/>
      <c r="P153" s="85"/>
      <c r="Q153" s="85"/>
      <c r="R153" s="85"/>
      <c r="S153" s="85"/>
      <c r="T153" s="84"/>
      <c r="U153" s="84"/>
      <c r="V153" s="84"/>
      <c r="W153" s="85"/>
      <c r="X153" s="85"/>
      <c r="Y153" s="85"/>
      <c r="Z153" s="85"/>
      <c r="AA153" s="85"/>
      <c r="AB153" s="85"/>
      <c r="AC153" s="85"/>
      <c r="AD153" s="85"/>
      <c r="AE153" s="85"/>
      <c r="AF153" s="85"/>
      <c r="AG153" s="85"/>
      <c r="AH153" s="85"/>
      <c r="AI153" s="85"/>
      <c r="AJ153" s="85"/>
      <c r="AK153" s="85"/>
      <c r="AL153" s="85"/>
      <c r="AM153" s="85"/>
      <c r="AN153" s="85"/>
      <c r="AO153" s="85"/>
    </row>
    <row r="154" ht="15.75" customHeight="1">
      <c r="A154" s="85"/>
      <c r="B154" s="85"/>
      <c r="C154" s="85"/>
      <c r="D154" s="85"/>
      <c r="E154" s="85"/>
      <c r="F154" s="85"/>
      <c r="G154" s="85"/>
      <c r="H154" s="85"/>
      <c r="I154" s="85"/>
      <c r="J154" s="85"/>
      <c r="K154" s="85"/>
      <c r="L154" s="85"/>
      <c r="M154" s="85"/>
      <c r="N154" s="85"/>
      <c r="O154" s="85"/>
      <c r="P154" s="85"/>
      <c r="Q154" s="85"/>
      <c r="R154" s="85"/>
      <c r="S154" s="85"/>
      <c r="T154" s="84"/>
      <c r="U154" s="84"/>
      <c r="V154" s="84"/>
      <c r="W154" s="85"/>
      <c r="X154" s="85"/>
      <c r="Y154" s="85"/>
      <c r="Z154" s="85"/>
      <c r="AA154" s="85"/>
      <c r="AB154" s="85"/>
      <c r="AC154" s="85"/>
      <c r="AD154" s="85"/>
      <c r="AE154" s="85"/>
      <c r="AF154" s="85"/>
      <c r="AG154" s="85"/>
      <c r="AH154" s="85"/>
      <c r="AI154" s="85"/>
      <c r="AJ154" s="85"/>
      <c r="AK154" s="85"/>
      <c r="AL154" s="85"/>
      <c r="AM154" s="85"/>
      <c r="AN154" s="85"/>
      <c r="AO154" s="85"/>
    </row>
    <row r="155" ht="15.75" customHeight="1">
      <c r="A155" s="85"/>
      <c r="B155" s="85"/>
      <c r="C155" s="85"/>
      <c r="D155" s="85"/>
      <c r="E155" s="85"/>
      <c r="F155" s="85"/>
      <c r="G155" s="85"/>
      <c r="H155" s="85"/>
      <c r="I155" s="85"/>
      <c r="J155" s="85"/>
      <c r="K155" s="85"/>
      <c r="L155" s="85"/>
      <c r="M155" s="85"/>
      <c r="N155" s="85"/>
      <c r="O155" s="85"/>
      <c r="P155" s="85"/>
      <c r="Q155" s="85"/>
      <c r="R155" s="85"/>
      <c r="S155" s="85"/>
      <c r="T155" s="84"/>
      <c r="U155" s="84"/>
      <c r="V155" s="84"/>
      <c r="W155" s="85"/>
      <c r="X155" s="85"/>
      <c r="Y155" s="85"/>
      <c r="Z155" s="85"/>
      <c r="AA155" s="85"/>
      <c r="AB155" s="85"/>
      <c r="AC155" s="85"/>
      <c r="AD155" s="85"/>
      <c r="AE155" s="85"/>
      <c r="AF155" s="85"/>
      <c r="AG155" s="85"/>
      <c r="AH155" s="85"/>
      <c r="AI155" s="85"/>
      <c r="AJ155" s="85"/>
      <c r="AK155" s="85"/>
      <c r="AL155" s="85"/>
      <c r="AM155" s="85"/>
      <c r="AN155" s="85"/>
      <c r="AO155" s="85"/>
    </row>
    <row r="156" ht="15.75" customHeight="1">
      <c r="A156" s="85"/>
      <c r="B156" s="85"/>
      <c r="C156" s="85"/>
      <c r="D156" s="85"/>
      <c r="E156" s="85"/>
      <c r="F156" s="85"/>
      <c r="G156" s="85"/>
      <c r="H156" s="85"/>
      <c r="I156" s="85"/>
      <c r="J156" s="85"/>
      <c r="K156" s="85"/>
      <c r="L156" s="85"/>
      <c r="M156" s="85"/>
      <c r="N156" s="85"/>
      <c r="O156" s="85"/>
      <c r="P156" s="85"/>
      <c r="Q156" s="85"/>
      <c r="R156" s="85"/>
      <c r="S156" s="85"/>
      <c r="T156" s="84"/>
      <c r="U156" s="84"/>
      <c r="V156" s="84"/>
      <c r="W156" s="85"/>
      <c r="X156" s="85"/>
      <c r="Y156" s="85"/>
      <c r="Z156" s="85"/>
      <c r="AA156" s="85"/>
      <c r="AB156" s="85"/>
      <c r="AC156" s="85"/>
      <c r="AD156" s="85"/>
      <c r="AE156" s="85"/>
      <c r="AF156" s="85"/>
      <c r="AG156" s="85"/>
      <c r="AH156" s="85"/>
      <c r="AI156" s="85"/>
      <c r="AJ156" s="85"/>
      <c r="AK156" s="85"/>
      <c r="AL156" s="85"/>
      <c r="AM156" s="85"/>
      <c r="AN156" s="85"/>
      <c r="AO156" s="85"/>
    </row>
    <row r="157" ht="15.75" customHeight="1">
      <c r="A157" s="85"/>
      <c r="B157" s="85"/>
      <c r="C157" s="85"/>
      <c r="D157" s="85"/>
      <c r="E157" s="85"/>
      <c r="F157" s="85"/>
      <c r="G157" s="85"/>
      <c r="H157" s="85"/>
      <c r="I157" s="85"/>
      <c r="J157" s="85"/>
      <c r="K157" s="85"/>
      <c r="L157" s="85"/>
      <c r="M157" s="85"/>
      <c r="N157" s="85"/>
      <c r="O157" s="85"/>
      <c r="P157" s="85"/>
      <c r="Q157" s="85"/>
      <c r="R157" s="85"/>
      <c r="S157" s="85"/>
      <c r="T157" s="84"/>
      <c r="U157" s="84"/>
      <c r="V157" s="84"/>
      <c r="W157" s="85"/>
      <c r="X157" s="85"/>
      <c r="Y157" s="85"/>
      <c r="Z157" s="85"/>
      <c r="AA157" s="85"/>
      <c r="AB157" s="85"/>
      <c r="AC157" s="85"/>
      <c r="AD157" s="85"/>
      <c r="AE157" s="85"/>
      <c r="AF157" s="85"/>
      <c r="AG157" s="85"/>
      <c r="AH157" s="85"/>
      <c r="AI157" s="85"/>
      <c r="AJ157" s="85"/>
      <c r="AK157" s="85"/>
      <c r="AL157" s="85"/>
      <c r="AM157" s="85"/>
      <c r="AN157" s="85"/>
      <c r="AO157" s="85"/>
    </row>
    <row r="158" ht="15.75" customHeight="1">
      <c r="A158" s="85"/>
      <c r="B158" s="85"/>
      <c r="C158" s="85"/>
      <c r="D158" s="85"/>
      <c r="E158" s="85"/>
      <c r="F158" s="85"/>
      <c r="G158" s="85"/>
      <c r="H158" s="85"/>
      <c r="I158" s="85"/>
      <c r="J158" s="85"/>
      <c r="K158" s="85"/>
      <c r="L158" s="85"/>
      <c r="M158" s="85"/>
      <c r="N158" s="85"/>
      <c r="O158" s="85"/>
      <c r="P158" s="85"/>
      <c r="Q158" s="85"/>
      <c r="R158" s="85"/>
      <c r="S158" s="85"/>
      <c r="T158" s="84"/>
      <c r="U158" s="84"/>
      <c r="V158" s="84"/>
      <c r="W158" s="85"/>
      <c r="X158" s="85"/>
      <c r="Y158" s="85"/>
      <c r="Z158" s="85"/>
      <c r="AA158" s="85"/>
      <c r="AB158" s="85"/>
      <c r="AC158" s="85"/>
      <c r="AD158" s="85"/>
      <c r="AE158" s="85"/>
      <c r="AF158" s="85"/>
      <c r="AG158" s="85"/>
      <c r="AH158" s="85"/>
      <c r="AI158" s="85"/>
      <c r="AJ158" s="85"/>
      <c r="AK158" s="85"/>
      <c r="AL158" s="85"/>
      <c r="AM158" s="85"/>
      <c r="AN158" s="85"/>
      <c r="AO158" s="85"/>
    </row>
    <row r="159" ht="15.75" customHeight="1">
      <c r="A159" s="85"/>
      <c r="B159" s="85"/>
      <c r="C159" s="85"/>
      <c r="D159" s="85"/>
      <c r="E159" s="85"/>
      <c r="F159" s="85"/>
      <c r="G159" s="85"/>
      <c r="H159" s="85"/>
      <c r="I159" s="85"/>
      <c r="J159" s="85"/>
      <c r="K159" s="85"/>
      <c r="L159" s="85"/>
      <c r="M159" s="85"/>
      <c r="N159" s="85"/>
      <c r="O159" s="85"/>
      <c r="P159" s="85"/>
      <c r="Q159" s="85"/>
      <c r="R159" s="85"/>
      <c r="S159" s="85"/>
      <c r="T159" s="84"/>
      <c r="U159" s="84"/>
      <c r="V159" s="84"/>
      <c r="W159" s="85"/>
      <c r="X159" s="85"/>
      <c r="Y159" s="85"/>
      <c r="Z159" s="85"/>
      <c r="AA159" s="85"/>
      <c r="AB159" s="85"/>
      <c r="AC159" s="85"/>
      <c r="AD159" s="85"/>
      <c r="AE159" s="85"/>
      <c r="AF159" s="85"/>
      <c r="AG159" s="85"/>
      <c r="AH159" s="85"/>
      <c r="AI159" s="85"/>
      <c r="AJ159" s="85"/>
      <c r="AK159" s="85"/>
      <c r="AL159" s="85"/>
      <c r="AM159" s="85"/>
      <c r="AN159" s="85"/>
      <c r="AO159" s="85"/>
    </row>
    <row r="160" ht="15.75" customHeight="1">
      <c r="A160" s="85"/>
      <c r="B160" s="85"/>
      <c r="C160" s="85"/>
      <c r="D160" s="85"/>
      <c r="E160" s="85"/>
      <c r="F160" s="85"/>
      <c r="G160" s="85"/>
      <c r="H160" s="85"/>
      <c r="I160" s="85"/>
      <c r="J160" s="85"/>
      <c r="K160" s="85"/>
      <c r="L160" s="85"/>
      <c r="M160" s="85"/>
      <c r="N160" s="85"/>
      <c r="O160" s="85"/>
      <c r="P160" s="85"/>
      <c r="Q160" s="85"/>
      <c r="R160" s="85"/>
      <c r="S160" s="85"/>
      <c r="T160" s="84"/>
      <c r="U160" s="84"/>
      <c r="V160" s="84"/>
      <c r="W160" s="85"/>
      <c r="X160" s="85"/>
      <c r="Y160" s="85"/>
      <c r="Z160" s="85"/>
      <c r="AA160" s="85"/>
      <c r="AB160" s="85"/>
      <c r="AC160" s="85"/>
      <c r="AD160" s="85"/>
      <c r="AE160" s="85"/>
      <c r="AF160" s="85"/>
      <c r="AG160" s="85"/>
      <c r="AH160" s="85"/>
      <c r="AI160" s="85"/>
      <c r="AJ160" s="85"/>
      <c r="AK160" s="85"/>
      <c r="AL160" s="85"/>
      <c r="AM160" s="85"/>
      <c r="AN160" s="85"/>
      <c r="AO160" s="85"/>
    </row>
    <row r="161" ht="15.75" customHeight="1">
      <c r="A161" s="85"/>
      <c r="B161" s="85"/>
      <c r="C161" s="85"/>
      <c r="D161" s="85"/>
      <c r="E161" s="85"/>
      <c r="F161" s="85"/>
      <c r="G161" s="85"/>
      <c r="H161" s="85"/>
      <c r="I161" s="85"/>
      <c r="J161" s="85"/>
      <c r="K161" s="85"/>
      <c r="L161" s="85"/>
      <c r="M161" s="85"/>
      <c r="N161" s="85"/>
      <c r="O161" s="85"/>
      <c r="P161" s="85"/>
      <c r="Q161" s="85"/>
      <c r="R161" s="85"/>
      <c r="S161" s="85"/>
      <c r="T161" s="84"/>
      <c r="U161" s="84"/>
      <c r="V161" s="84"/>
      <c r="W161" s="85"/>
      <c r="X161" s="85"/>
      <c r="Y161" s="85"/>
      <c r="Z161" s="85"/>
      <c r="AA161" s="85"/>
      <c r="AB161" s="85"/>
      <c r="AC161" s="85"/>
      <c r="AD161" s="85"/>
      <c r="AE161" s="85"/>
      <c r="AF161" s="85"/>
      <c r="AG161" s="85"/>
      <c r="AH161" s="85"/>
      <c r="AI161" s="85"/>
      <c r="AJ161" s="85"/>
      <c r="AK161" s="85"/>
      <c r="AL161" s="85"/>
      <c r="AM161" s="85"/>
      <c r="AN161" s="85"/>
      <c r="AO161" s="85"/>
    </row>
    <row r="162" ht="15.75" customHeight="1">
      <c r="A162" s="85"/>
      <c r="B162" s="85"/>
      <c r="C162" s="85"/>
      <c r="D162" s="85"/>
      <c r="E162" s="85"/>
      <c r="F162" s="85"/>
      <c r="G162" s="85"/>
      <c r="H162" s="85"/>
      <c r="I162" s="85"/>
      <c r="J162" s="85"/>
      <c r="K162" s="85"/>
      <c r="L162" s="85"/>
      <c r="M162" s="85"/>
      <c r="N162" s="85"/>
      <c r="O162" s="85"/>
      <c r="P162" s="85"/>
      <c r="Q162" s="85"/>
      <c r="R162" s="85"/>
      <c r="S162" s="85"/>
      <c r="T162" s="84"/>
      <c r="U162" s="84"/>
      <c r="V162" s="84"/>
      <c r="W162" s="85"/>
      <c r="X162" s="85"/>
      <c r="Y162" s="85"/>
      <c r="Z162" s="85"/>
      <c r="AA162" s="85"/>
      <c r="AB162" s="85"/>
      <c r="AC162" s="85"/>
      <c r="AD162" s="85"/>
      <c r="AE162" s="85"/>
      <c r="AF162" s="85"/>
      <c r="AG162" s="85"/>
      <c r="AH162" s="85"/>
      <c r="AI162" s="85"/>
      <c r="AJ162" s="85"/>
      <c r="AK162" s="85"/>
      <c r="AL162" s="85"/>
      <c r="AM162" s="85"/>
      <c r="AN162" s="85"/>
      <c r="AO162" s="85"/>
    </row>
    <row r="163" ht="15.75" customHeight="1">
      <c r="A163" s="85"/>
      <c r="B163" s="85"/>
      <c r="C163" s="85"/>
      <c r="D163" s="85"/>
      <c r="E163" s="85"/>
      <c r="F163" s="85"/>
      <c r="G163" s="85"/>
      <c r="H163" s="85"/>
      <c r="I163" s="85"/>
      <c r="J163" s="85"/>
      <c r="K163" s="85"/>
      <c r="L163" s="85"/>
      <c r="M163" s="85"/>
      <c r="N163" s="85"/>
      <c r="O163" s="85"/>
      <c r="P163" s="85"/>
      <c r="Q163" s="85"/>
      <c r="R163" s="85"/>
      <c r="S163" s="85"/>
      <c r="T163" s="84"/>
      <c r="U163" s="84"/>
      <c r="V163" s="84"/>
      <c r="W163" s="85"/>
      <c r="X163" s="85"/>
      <c r="Y163" s="85"/>
      <c r="Z163" s="85"/>
      <c r="AA163" s="85"/>
      <c r="AB163" s="85"/>
      <c r="AC163" s="85"/>
      <c r="AD163" s="85"/>
      <c r="AE163" s="85"/>
      <c r="AF163" s="85"/>
      <c r="AG163" s="85"/>
      <c r="AH163" s="85"/>
      <c r="AI163" s="85"/>
      <c r="AJ163" s="85"/>
      <c r="AK163" s="85"/>
      <c r="AL163" s="85"/>
      <c r="AM163" s="85"/>
      <c r="AN163" s="85"/>
      <c r="AO163" s="85"/>
    </row>
    <row r="164" ht="15.75" customHeight="1">
      <c r="A164" s="85"/>
      <c r="B164" s="85"/>
      <c r="C164" s="85"/>
      <c r="D164" s="85"/>
      <c r="E164" s="85"/>
      <c r="F164" s="85"/>
      <c r="G164" s="85"/>
      <c r="H164" s="85"/>
      <c r="I164" s="85"/>
      <c r="J164" s="85"/>
      <c r="K164" s="85"/>
      <c r="L164" s="85"/>
      <c r="M164" s="85"/>
      <c r="N164" s="85"/>
      <c r="O164" s="85"/>
      <c r="P164" s="85"/>
      <c r="Q164" s="85"/>
      <c r="R164" s="85"/>
      <c r="S164" s="85"/>
      <c r="T164" s="84"/>
      <c r="U164" s="84"/>
      <c r="V164" s="84"/>
      <c r="W164" s="85"/>
      <c r="X164" s="85"/>
      <c r="Y164" s="85"/>
      <c r="Z164" s="85"/>
      <c r="AA164" s="85"/>
      <c r="AB164" s="85"/>
      <c r="AC164" s="85"/>
      <c r="AD164" s="85"/>
      <c r="AE164" s="85"/>
      <c r="AF164" s="85"/>
      <c r="AG164" s="85"/>
      <c r="AH164" s="85"/>
      <c r="AI164" s="85"/>
      <c r="AJ164" s="85"/>
      <c r="AK164" s="85"/>
      <c r="AL164" s="85"/>
      <c r="AM164" s="85"/>
      <c r="AN164" s="85"/>
      <c r="AO164" s="85"/>
    </row>
    <row r="165" ht="15.75" customHeight="1">
      <c r="A165" s="85"/>
      <c r="B165" s="85"/>
      <c r="C165" s="85"/>
      <c r="D165" s="85"/>
      <c r="E165" s="85"/>
      <c r="F165" s="85"/>
      <c r="G165" s="85"/>
      <c r="H165" s="85"/>
      <c r="I165" s="85"/>
      <c r="J165" s="85"/>
      <c r="K165" s="85"/>
      <c r="L165" s="85"/>
      <c r="M165" s="85"/>
      <c r="N165" s="85"/>
      <c r="O165" s="85"/>
      <c r="P165" s="85"/>
      <c r="Q165" s="85"/>
      <c r="R165" s="85"/>
      <c r="S165" s="85"/>
      <c r="T165" s="84"/>
      <c r="U165" s="84"/>
      <c r="V165" s="84"/>
      <c r="W165" s="85"/>
      <c r="X165" s="85"/>
      <c r="Y165" s="85"/>
      <c r="Z165" s="85"/>
      <c r="AA165" s="85"/>
      <c r="AB165" s="85"/>
      <c r="AC165" s="85"/>
      <c r="AD165" s="85"/>
      <c r="AE165" s="85"/>
      <c r="AF165" s="85"/>
      <c r="AG165" s="85"/>
      <c r="AH165" s="85"/>
      <c r="AI165" s="85"/>
      <c r="AJ165" s="85"/>
      <c r="AK165" s="85"/>
      <c r="AL165" s="85"/>
      <c r="AM165" s="85"/>
      <c r="AN165" s="85"/>
      <c r="AO165" s="85"/>
    </row>
    <row r="166" ht="15.75" customHeight="1">
      <c r="A166" s="85"/>
      <c r="B166" s="85"/>
      <c r="C166" s="85"/>
      <c r="D166" s="85"/>
      <c r="E166" s="85"/>
      <c r="F166" s="85"/>
      <c r="G166" s="85"/>
      <c r="H166" s="85"/>
      <c r="I166" s="85"/>
      <c r="J166" s="85"/>
      <c r="K166" s="85"/>
      <c r="L166" s="85"/>
      <c r="M166" s="85"/>
      <c r="N166" s="85"/>
      <c r="O166" s="85"/>
      <c r="P166" s="85"/>
      <c r="Q166" s="85"/>
      <c r="R166" s="85"/>
      <c r="S166" s="85"/>
      <c r="T166" s="84"/>
      <c r="U166" s="84"/>
      <c r="V166" s="84"/>
      <c r="W166" s="85"/>
      <c r="X166" s="85"/>
      <c r="Y166" s="85"/>
      <c r="Z166" s="85"/>
      <c r="AA166" s="85"/>
      <c r="AB166" s="85"/>
      <c r="AC166" s="85"/>
      <c r="AD166" s="85"/>
      <c r="AE166" s="85"/>
      <c r="AF166" s="85"/>
      <c r="AG166" s="85"/>
      <c r="AH166" s="85"/>
      <c r="AI166" s="85"/>
      <c r="AJ166" s="85"/>
      <c r="AK166" s="85"/>
      <c r="AL166" s="85"/>
      <c r="AM166" s="85"/>
      <c r="AN166" s="85"/>
      <c r="AO166" s="85"/>
    </row>
    <row r="167" ht="15.75" customHeight="1">
      <c r="A167" s="85"/>
      <c r="B167" s="85"/>
      <c r="C167" s="85"/>
      <c r="D167" s="85"/>
      <c r="E167" s="85"/>
      <c r="F167" s="85"/>
      <c r="G167" s="85"/>
      <c r="H167" s="85"/>
      <c r="I167" s="85"/>
      <c r="J167" s="85"/>
      <c r="K167" s="85"/>
      <c r="L167" s="85"/>
      <c r="M167" s="85"/>
      <c r="N167" s="85"/>
      <c r="O167" s="85"/>
      <c r="P167" s="85"/>
      <c r="Q167" s="85"/>
      <c r="R167" s="85"/>
      <c r="S167" s="85"/>
      <c r="T167" s="84"/>
      <c r="U167" s="84"/>
      <c r="V167" s="84"/>
      <c r="W167" s="85"/>
      <c r="X167" s="85"/>
      <c r="Y167" s="85"/>
      <c r="Z167" s="85"/>
      <c r="AA167" s="85"/>
      <c r="AB167" s="85"/>
      <c r="AC167" s="85"/>
      <c r="AD167" s="85"/>
      <c r="AE167" s="85"/>
      <c r="AF167" s="85"/>
      <c r="AG167" s="85"/>
      <c r="AH167" s="85"/>
      <c r="AI167" s="85"/>
      <c r="AJ167" s="85"/>
      <c r="AK167" s="85"/>
      <c r="AL167" s="85"/>
      <c r="AM167" s="85"/>
      <c r="AN167" s="85"/>
      <c r="AO167" s="85"/>
    </row>
    <row r="168" ht="15.75" customHeight="1">
      <c r="A168" s="85"/>
      <c r="B168" s="85"/>
      <c r="C168" s="85"/>
      <c r="D168" s="85"/>
      <c r="E168" s="85"/>
      <c r="F168" s="85"/>
      <c r="G168" s="85"/>
      <c r="H168" s="85"/>
      <c r="I168" s="85"/>
      <c r="J168" s="85"/>
      <c r="K168" s="85"/>
      <c r="L168" s="85"/>
      <c r="M168" s="85"/>
      <c r="N168" s="85"/>
      <c r="O168" s="85"/>
      <c r="P168" s="85"/>
      <c r="Q168" s="85"/>
      <c r="R168" s="85"/>
      <c r="S168" s="85"/>
      <c r="T168" s="84"/>
      <c r="U168" s="84"/>
      <c r="V168" s="84"/>
      <c r="W168" s="85"/>
      <c r="X168" s="85"/>
      <c r="Y168" s="85"/>
      <c r="Z168" s="85"/>
      <c r="AA168" s="85"/>
      <c r="AB168" s="85"/>
      <c r="AC168" s="85"/>
      <c r="AD168" s="85"/>
      <c r="AE168" s="85"/>
      <c r="AF168" s="85"/>
      <c r="AG168" s="85"/>
      <c r="AH168" s="85"/>
      <c r="AI168" s="85"/>
      <c r="AJ168" s="85"/>
      <c r="AK168" s="85"/>
      <c r="AL168" s="85"/>
      <c r="AM168" s="85"/>
      <c r="AN168" s="85"/>
      <c r="AO168" s="85"/>
    </row>
    <row r="169" ht="15.75" customHeight="1">
      <c r="A169" s="85"/>
      <c r="B169" s="85"/>
      <c r="C169" s="85"/>
      <c r="D169" s="85"/>
      <c r="E169" s="85"/>
      <c r="F169" s="85"/>
      <c r="G169" s="85"/>
      <c r="H169" s="85"/>
      <c r="I169" s="85"/>
      <c r="J169" s="85"/>
      <c r="K169" s="85"/>
      <c r="L169" s="85"/>
      <c r="M169" s="85"/>
      <c r="N169" s="85"/>
      <c r="O169" s="85"/>
      <c r="P169" s="85"/>
      <c r="Q169" s="85"/>
      <c r="R169" s="85"/>
      <c r="S169" s="85"/>
      <c r="T169" s="84"/>
      <c r="U169" s="84"/>
      <c r="V169" s="84"/>
      <c r="W169" s="85"/>
      <c r="X169" s="85"/>
      <c r="Y169" s="85"/>
      <c r="Z169" s="85"/>
      <c r="AA169" s="85"/>
      <c r="AB169" s="85"/>
      <c r="AC169" s="85"/>
      <c r="AD169" s="85"/>
      <c r="AE169" s="85"/>
      <c r="AF169" s="85"/>
      <c r="AG169" s="85"/>
      <c r="AH169" s="85"/>
      <c r="AI169" s="85"/>
      <c r="AJ169" s="85"/>
      <c r="AK169" s="85"/>
      <c r="AL169" s="85"/>
      <c r="AM169" s="85"/>
      <c r="AN169" s="85"/>
      <c r="AO169" s="85"/>
    </row>
    <row r="170" ht="15.75" customHeight="1">
      <c r="A170" s="85"/>
      <c r="B170" s="85"/>
      <c r="C170" s="85"/>
      <c r="D170" s="85"/>
      <c r="E170" s="85"/>
      <c r="F170" s="85"/>
      <c r="G170" s="85"/>
      <c r="H170" s="85"/>
      <c r="I170" s="85"/>
      <c r="J170" s="85"/>
      <c r="K170" s="85"/>
      <c r="L170" s="85"/>
      <c r="M170" s="85"/>
      <c r="N170" s="85"/>
      <c r="O170" s="85"/>
      <c r="P170" s="85"/>
      <c r="Q170" s="85"/>
      <c r="R170" s="85"/>
      <c r="S170" s="85"/>
      <c r="T170" s="84"/>
      <c r="U170" s="84"/>
      <c r="V170" s="84"/>
      <c r="W170" s="85"/>
      <c r="X170" s="85"/>
      <c r="Y170" s="85"/>
      <c r="Z170" s="85"/>
      <c r="AA170" s="85"/>
      <c r="AB170" s="85"/>
      <c r="AC170" s="85"/>
      <c r="AD170" s="85"/>
      <c r="AE170" s="85"/>
      <c r="AF170" s="85"/>
      <c r="AG170" s="85"/>
      <c r="AH170" s="85"/>
      <c r="AI170" s="85"/>
      <c r="AJ170" s="85"/>
      <c r="AK170" s="85"/>
      <c r="AL170" s="85"/>
      <c r="AM170" s="85"/>
      <c r="AN170" s="85"/>
      <c r="AO170" s="85"/>
    </row>
    <row r="171" ht="15.75" customHeight="1">
      <c r="A171" s="85"/>
      <c r="B171" s="85"/>
      <c r="C171" s="85"/>
      <c r="D171" s="85"/>
      <c r="E171" s="85"/>
      <c r="F171" s="85"/>
      <c r="G171" s="85"/>
      <c r="H171" s="85"/>
      <c r="I171" s="85"/>
      <c r="J171" s="85"/>
      <c r="K171" s="85"/>
      <c r="L171" s="85"/>
      <c r="M171" s="85"/>
      <c r="N171" s="85"/>
      <c r="O171" s="85"/>
      <c r="P171" s="85"/>
      <c r="Q171" s="85"/>
      <c r="R171" s="85"/>
      <c r="S171" s="85"/>
      <c r="T171" s="84"/>
      <c r="U171" s="84"/>
      <c r="V171" s="84"/>
      <c r="W171" s="85"/>
      <c r="X171" s="85"/>
      <c r="Y171" s="85"/>
      <c r="Z171" s="85"/>
      <c r="AA171" s="85"/>
      <c r="AB171" s="85"/>
      <c r="AC171" s="85"/>
      <c r="AD171" s="85"/>
      <c r="AE171" s="85"/>
      <c r="AF171" s="85"/>
      <c r="AG171" s="85"/>
      <c r="AH171" s="85"/>
      <c r="AI171" s="85"/>
      <c r="AJ171" s="85"/>
      <c r="AK171" s="85"/>
      <c r="AL171" s="85"/>
      <c r="AM171" s="85"/>
      <c r="AN171" s="85"/>
      <c r="AO171" s="85"/>
    </row>
    <row r="172" ht="15.75" customHeight="1">
      <c r="A172" s="85"/>
      <c r="B172" s="85"/>
      <c r="C172" s="85"/>
      <c r="D172" s="85"/>
      <c r="E172" s="85"/>
      <c r="F172" s="85"/>
      <c r="G172" s="85"/>
      <c r="H172" s="85"/>
      <c r="I172" s="85"/>
      <c r="J172" s="85"/>
      <c r="K172" s="85"/>
      <c r="L172" s="85"/>
      <c r="M172" s="85"/>
      <c r="N172" s="85"/>
      <c r="O172" s="85"/>
      <c r="P172" s="85"/>
      <c r="Q172" s="85"/>
      <c r="R172" s="85"/>
      <c r="S172" s="85"/>
      <c r="T172" s="84"/>
      <c r="U172" s="84"/>
      <c r="V172" s="84"/>
      <c r="W172" s="85"/>
      <c r="X172" s="85"/>
      <c r="Y172" s="85"/>
      <c r="Z172" s="85"/>
      <c r="AA172" s="85"/>
      <c r="AB172" s="85"/>
      <c r="AC172" s="85"/>
      <c r="AD172" s="85"/>
      <c r="AE172" s="85"/>
      <c r="AF172" s="85"/>
      <c r="AG172" s="85"/>
      <c r="AH172" s="85"/>
      <c r="AI172" s="85"/>
      <c r="AJ172" s="85"/>
      <c r="AK172" s="85"/>
      <c r="AL172" s="85"/>
      <c r="AM172" s="85"/>
      <c r="AN172" s="85"/>
      <c r="AO172" s="85"/>
    </row>
    <row r="173" ht="15.75" customHeight="1">
      <c r="A173" s="85"/>
      <c r="B173" s="85"/>
      <c r="C173" s="85"/>
      <c r="D173" s="85"/>
      <c r="E173" s="85"/>
      <c r="F173" s="85"/>
      <c r="G173" s="85"/>
      <c r="H173" s="85"/>
      <c r="I173" s="85"/>
      <c r="J173" s="85"/>
      <c r="K173" s="85"/>
      <c r="L173" s="85"/>
      <c r="M173" s="85"/>
      <c r="N173" s="85"/>
      <c r="O173" s="85"/>
      <c r="P173" s="85"/>
      <c r="Q173" s="85"/>
      <c r="R173" s="85"/>
      <c r="S173" s="85"/>
      <c r="T173" s="84"/>
      <c r="U173" s="84"/>
      <c r="V173" s="84"/>
      <c r="W173" s="85"/>
      <c r="X173" s="85"/>
      <c r="Y173" s="85"/>
      <c r="Z173" s="85"/>
      <c r="AA173" s="85"/>
      <c r="AB173" s="85"/>
      <c r="AC173" s="85"/>
      <c r="AD173" s="85"/>
      <c r="AE173" s="85"/>
      <c r="AF173" s="85"/>
      <c r="AG173" s="85"/>
      <c r="AH173" s="85"/>
      <c r="AI173" s="85"/>
      <c r="AJ173" s="85"/>
      <c r="AK173" s="85"/>
      <c r="AL173" s="85"/>
      <c r="AM173" s="85"/>
      <c r="AN173" s="85"/>
      <c r="AO173" s="85"/>
    </row>
    <row r="174" ht="15.75" customHeight="1">
      <c r="A174" s="85"/>
      <c r="B174" s="85"/>
      <c r="C174" s="85"/>
      <c r="D174" s="85"/>
      <c r="E174" s="85"/>
      <c r="F174" s="85"/>
      <c r="G174" s="85"/>
      <c r="H174" s="85"/>
      <c r="I174" s="85"/>
      <c r="J174" s="85"/>
      <c r="K174" s="85"/>
      <c r="L174" s="85"/>
      <c r="M174" s="85"/>
      <c r="N174" s="85"/>
      <c r="O174" s="85"/>
      <c r="P174" s="85"/>
      <c r="Q174" s="85"/>
      <c r="R174" s="85"/>
      <c r="S174" s="85"/>
      <c r="T174" s="84"/>
      <c r="U174" s="84"/>
      <c r="V174" s="84"/>
      <c r="W174" s="85"/>
      <c r="X174" s="85"/>
      <c r="Y174" s="85"/>
      <c r="Z174" s="85"/>
      <c r="AA174" s="85"/>
      <c r="AB174" s="85"/>
      <c r="AC174" s="85"/>
      <c r="AD174" s="85"/>
      <c r="AE174" s="85"/>
      <c r="AF174" s="85"/>
      <c r="AG174" s="85"/>
      <c r="AH174" s="85"/>
      <c r="AI174" s="85"/>
      <c r="AJ174" s="85"/>
      <c r="AK174" s="85"/>
      <c r="AL174" s="85"/>
      <c r="AM174" s="85"/>
      <c r="AN174" s="85"/>
      <c r="AO174" s="85"/>
    </row>
    <row r="175" ht="15.75" customHeight="1">
      <c r="A175" s="85"/>
      <c r="B175" s="85"/>
      <c r="C175" s="85"/>
      <c r="D175" s="85"/>
      <c r="E175" s="85"/>
      <c r="F175" s="85"/>
      <c r="G175" s="85"/>
      <c r="H175" s="85"/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84"/>
      <c r="U175" s="84"/>
      <c r="V175" s="84"/>
      <c r="W175" s="85"/>
      <c r="X175" s="85"/>
      <c r="Y175" s="85"/>
      <c r="Z175" s="85"/>
      <c r="AA175" s="85"/>
      <c r="AB175" s="85"/>
      <c r="AC175" s="85"/>
      <c r="AD175" s="85"/>
      <c r="AE175" s="85"/>
      <c r="AF175" s="85"/>
      <c r="AG175" s="85"/>
      <c r="AH175" s="85"/>
      <c r="AI175" s="85"/>
      <c r="AJ175" s="85"/>
      <c r="AK175" s="85"/>
      <c r="AL175" s="85"/>
      <c r="AM175" s="85"/>
      <c r="AN175" s="85"/>
      <c r="AO175" s="85"/>
    </row>
    <row r="176" ht="15.75" customHeight="1">
      <c r="A176" s="85"/>
      <c r="B176" s="85"/>
      <c r="C176" s="85"/>
      <c r="D176" s="85"/>
      <c r="E176" s="85"/>
      <c r="F176" s="85"/>
      <c r="G176" s="85"/>
      <c r="H176" s="85"/>
      <c r="I176" s="85"/>
      <c r="J176" s="85"/>
      <c r="K176" s="85"/>
      <c r="L176" s="85"/>
      <c r="M176" s="85"/>
      <c r="N176" s="85"/>
      <c r="O176" s="85"/>
      <c r="P176" s="85"/>
      <c r="Q176" s="85"/>
      <c r="R176" s="85"/>
      <c r="S176" s="85"/>
      <c r="T176" s="84"/>
      <c r="U176" s="84"/>
      <c r="V176" s="84"/>
      <c r="W176" s="85"/>
      <c r="X176" s="85"/>
      <c r="Y176" s="85"/>
      <c r="Z176" s="85"/>
      <c r="AA176" s="85"/>
      <c r="AB176" s="85"/>
      <c r="AC176" s="85"/>
      <c r="AD176" s="85"/>
      <c r="AE176" s="85"/>
      <c r="AF176" s="85"/>
      <c r="AG176" s="85"/>
      <c r="AH176" s="85"/>
      <c r="AI176" s="85"/>
      <c r="AJ176" s="85"/>
      <c r="AK176" s="85"/>
      <c r="AL176" s="85"/>
      <c r="AM176" s="85"/>
      <c r="AN176" s="85"/>
      <c r="AO176" s="85"/>
    </row>
    <row r="177" ht="15.75" customHeight="1">
      <c r="A177" s="85"/>
      <c r="B177" s="85"/>
      <c r="C177" s="85"/>
      <c r="D177" s="85"/>
      <c r="E177" s="85"/>
      <c r="F177" s="85"/>
      <c r="G177" s="85"/>
      <c r="H177" s="85"/>
      <c r="I177" s="85"/>
      <c r="J177" s="85"/>
      <c r="K177" s="85"/>
      <c r="L177" s="85"/>
      <c r="M177" s="85"/>
      <c r="N177" s="85"/>
      <c r="O177" s="85"/>
      <c r="P177" s="85"/>
      <c r="Q177" s="85"/>
      <c r="R177" s="85"/>
      <c r="S177" s="85"/>
      <c r="T177" s="84"/>
      <c r="U177" s="84"/>
      <c r="V177" s="84"/>
      <c r="W177" s="85"/>
      <c r="X177" s="85"/>
      <c r="Y177" s="85"/>
      <c r="Z177" s="85"/>
      <c r="AA177" s="85"/>
      <c r="AB177" s="85"/>
      <c r="AC177" s="85"/>
      <c r="AD177" s="85"/>
      <c r="AE177" s="85"/>
      <c r="AF177" s="85"/>
      <c r="AG177" s="85"/>
      <c r="AH177" s="85"/>
      <c r="AI177" s="85"/>
      <c r="AJ177" s="85"/>
      <c r="AK177" s="85"/>
      <c r="AL177" s="85"/>
      <c r="AM177" s="85"/>
      <c r="AN177" s="85"/>
      <c r="AO177" s="85"/>
    </row>
    <row r="178" ht="15.75" customHeight="1">
      <c r="A178" s="85"/>
      <c r="B178" s="85"/>
      <c r="C178" s="85"/>
      <c r="D178" s="85"/>
      <c r="E178" s="85"/>
      <c r="F178" s="85"/>
      <c r="G178" s="85"/>
      <c r="H178" s="85"/>
      <c r="I178" s="85"/>
      <c r="J178" s="85"/>
      <c r="K178" s="85"/>
      <c r="L178" s="85"/>
      <c r="M178" s="85"/>
      <c r="N178" s="85"/>
      <c r="O178" s="85"/>
      <c r="P178" s="85"/>
      <c r="Q178" s="85"/>
      <c r="R178" s="85"/>
      <c r="S178" s="85"/>
      <c r="T178" s="84"/>
      <c r="U178" s="84"/>
      <c r="V178" s="84"/>
      <c r="W178" s="85"/>
      <c r="X178" s="85"/>
      <c r="Y178" s="85"/>
      <c r="Z178" s="85"/>
      <c r="AA178" s="85"/>
      <c r="AB178" s="85"/>
      <c r="AC178" s="85"/>
      <c r="AD178" s="85"/>
      <c r="AE178" s="85"/>
      <c r="AF178" s="85"/>
      <c r="AG178" s="85"/>
      <c r="AH178" s="85"/>
      <c r="AI178" s="85"/>
      <c r="AJ178" s="85"/>
      <c r="AK178" s="85"/>
      <c r="AL178" s="85"/>
      <c r="AM178" s="85"/>
      <c r="AN178" s="85"/>
      <c r="AO178" s="85"/>
    </row>
    <row r="179" ht="15.75" customHeight="1">
      <c r="A179" s="85"/>
      <c r="B179" s="85"/>
      <c r="C179" s="85"/>
      <c r="D179" s="85"/>
      <c r="E179" s="85"/>
      <c r="F179" s="85"/>
      <c r="G179" s="85"/>
      <c r="H179" s="85"/>
      <c r="I179" s="85"/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84"/>
      <c r="U179" s="84"/>
      <c r="V179" s="84"/>
      <c r="W179" s="85"/>
      <c r="X179" s="85"/>
      <c r="Y179" s="85"/>
      <c r="Z179" s="85"/>
      <c r="AA179" s="85"/>
      <c r="AB179" s="85"/>
      <c r="AC179" s="85"/>
      <c r="AD179" s="85"/>
      <c r="AE179" s="85"/>
      <c r="AF179" s="85"/>
      <c r="AG179" s="85"/>
      <c r="AH179" s="85"/>
      <c r="AI179" s="85"/>
      <c r="AJ179" s="85"/>
      <c r="AK179" s="85"/>
      <c r="AL179" s="85"/>
      <c r="AM179" s="85"/>
      <c r="AN179" s="85"/>
      <c r="AO179" s="85"/>
    </row>
    <row r="180" ht="15.75" customHeight="1">
      <c r="A180" s="85"/>
      <c r="B180" s="85"/>
      <c r="C180" s="85"/>
      <c r="D180" s="85"/>
      <c r="E180" s="85"/>
      <c r="F180" s="85"/>
      <c r="G180" s="85"/>
      <c r="H180" s="85"/>
      <c r="I180" s="85"/>
      <c r="J180" s="85"/>
      <c r="K180" s="85"/>
      <c r="L180" s="85"/>
      <c r="M180" s="85"/>
      <c r="N180" s="85"/>
      <c r="O180" s="85"/>
      <c r="P180" s="85"/>
      <c r="Q180" s="85"/>
      <c r="R180" s="85"/>
      <c r="S180" s="85"/>
      <c r="T180" s="84"/>
      <c r="U180" s="84"/>
      <c r="V180" s="84"/>
      <c r="W180" s="85"/>
      <c r="X180" s="85"/>
      <c r="Y180" s="85"/>
      <c r="Z180" s="85"/>
      <c r="AA180" s="85"/>
      <c r="AB180" s="85"/>
      <c r="AC180" s="85"/>
      <c r="AD180" s="85"/>
      <c r="AE180" s="85"/>
      <c r="AF180" s="85"/>
      <c r="AG180" s="85"/>
      <c r="AH180" s="85"/>
      <c r="AI180" s="85"/>
      <c r="AJ180" s="85"/>
      <c r="AK180" s="85"/>
      <c r="AL180" s="85"/>
      <c r="AM180" s="85"/>
      <c r="AN180" s="85"/>
      <c r="AO180" s="85"/>
    </row>
    <row r="181" ht="15.75" customHeight="1">
      <c r="A181" s="85"/>
      <c r="B181" s="85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84"/>
      <c r="U181" s="84"/>
      <c r="V181" s="84"/>
      <c r="W181" s="85"/>
      <c r="X181" s="85"/>
      <c r="Y181" s="85"/>
      <c r="Z181" s="85"/>
      <c r="AA181" s="85"/>
      <c r="AB181" s="85"/>
      <c r="AC181" s="85"/>
      <c r="AD181" s="85"/>
      <c r="AE181" s="85"/>
      <c r="AF181" s="85"/>
      <c r="AG181" s="85"/>
      <c r="AH181" s="85"/>
      <c r="AI181" s="85"/>
      <c r="AJ181" s="85"/>
      <c r="AK181" s="85"/>
      <c r="AL181" s="85"/>
      <c r="AM181" s="85"/>
      <c r="AN181" s="85"/>
      <c r="AO181" s="85"/>
    </row>
    <row r="182" ht="15.75" customHeight="1">
      <c r="A182" s="85"/>
      <c r="B182" s="85"/>
      <c r="C182" s="85"/>
      <c r="D182" s="85"/>
      <c r="E182" s="85"/>
      <c r="F182" s="85"/>
      <c r="G182" s="85"/>
      <c r="H182" s="85"/>
      <c r="I182" s="85"/>
      <c r="J182" s="85"/>
      <c r="K182" s="85"/>
      <c r="L182" s="85"/>
      <c r="M182" s="85"/>
      <c r="N182" s="85"/>
      <c r="O182" s="85"/>
      <c r="P182" s="85"/>
      <c r="Q182" s="85"/>
      <c r="R182" s="85"/>
      <c r="S182" s="85"/>
      <c r="T182" s="84"/>
      <c r="U182" s="84"/>
      <c r="V182" s="84"/>
      <c r="W182" s="85"/>
      <c r="X182" s="85"/>
      <c r="Y182" s="85"/>
      <c r="Z182" s="85"/>
      <c r="AA182" s="85"/>
      <c r="AB182" s="85"/>
      <c r="AC182" s="85"/>
      <c r="AD182" s="85"/>
      <c r="AE182" s="85"/>
      <c r="AF182" s="85"/>
      <c r="AG182" s="85"/>
      <c r="AH182" s="85"/>
      <c r="AI182" s="85"/>
      <c r="AJ182" s="85"/>
      <c r="AK182" s="85"/>
      <c r="AL182" s="85"/>
      <c r="AM182" s="85"/>
      <c r="AN182" s="85"/>
      <c r="AO182" s="85"/>
    </row>
    <row r="183" ht="15.75" customHeight="1">
      <c r="A183" s="85"/>
      <c r="B183" s="85"/>
      <c r="C183" s="85"/>
      <c r="D183" s="85"/>
      <c r="E183" s="85"/>
      <c r="F183" s="85"/>
      <c r="G183" s="85"/>
      <c r="H183" s="85"/>
      <c r="I183" s="85"/>
      <c r="J183" s="85"/>
      <c r="K183" s="85"/>
      <c r="L183" s="85"/>
      <c r="M183" s="85"/>
      <c r="N183" s="85"/>
      <c r="O183" s="85"/>
      <c r="P183" s="85"/>
      <c r="Q183" s="85"/>
      <c r="R183" s="85"/>
      <c r="S183" s="85"/>
      <c r="T183" s="84"/>
      <c r="U183" s="84"/>
      <c r="V183" s="84"/>
      <c r="W183" s="85"/>
      <c r="X183" s="85"/>
      <c r="Y183" s="85"/>
      <c r="Z183" s="85"/>
      <c r="AA183" s="85"/>
      <c r="AB183" s="85"/>
      <c r="AC183" s="85"/>
      <c r="AD183" s="85"/>
      <c r="AE183" s="85"/>
      <c r="AF183" s="85"/>
      <c r="AG183" s="85"/>
      <c r="AH183" s="85"/>
      <c r="AI183" s="85"/>
      <c r="AJ183" s="85"/>
      <c r="AK183" s="85"/>
      <c r="AL183" s="85"/>
      <c r="AM183" s="85"/>
      <c r="AN183" s="85"/>
      <c r="AO183" s="85"/>
    </row>
    <row r="184" ht="15.75" customHeight="1">
      <c r="A184" s="85"/>
      <c r="B184" s="85"/>
      <c r="C184" s="85"/>
      <c r="D184" s="85"/>
      <c r="E184" s="85"/>
      <c r="F184" s="85"/>
      <c r="G184" s="85"/>
      <c r="H184" s="85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84"/>
      <c r="U184" s="84"/>
      <c r="V184" s="84"/>
      <c r="W184" s="85"/>
      <c r="X184" s="85"/>
      <c r="Y184" s="85"/>
      <c r="Z184" s="85"/>
      <c r="AA184" s="85"/>
      <c r="AB184" s="85"/>
      <c r="AC184" s="85"/>
      <c r="AD184" s="85"/>
      <c r="AE184" s="85"/>
      <c r="AF184" s="85"/>
      <c r="AG184" s="85"/>
      <c r="AH184" s="85"/>
      <c r="AI184" s="85"/>
      <c r="AJ184" s="85"/>
      <c r="AK184" s="85"/>
      <c r="AL184" s="85"/>
      <c r="AM184" s="85"/>
      <c r="AN184" s="85"/>
      <c r="AO184" s="85"/>
    </row>
    <row r="185" ht="15.75" customHeight="1">
      <c r="A185" s="85"/>
      <c r="B185" s="85"/>
      <c r="C185" s="85"/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84"/>
      <c r="U185" s="84"/>
      <c r="V185" s="84"/>
      <c r="W185" s="85"/>
      <c r="X185" s="85"/>
      <c r="Y185" s="85"/>
      <c r="Z185" s="85"/>
      <c r="AA185" s="85"/>
      <c r="AB185" s="85"/>
      <c r="AC185" s="85"/>
      <c r="AD185" s="85"/>
      <c r="AE185" s="85"/>
      <c r="AF185" s="85"/>
      <c r="AG185" s="85"/>
      <c r="AH185" s="85"/>
      <c r="AI185" s="85"/>
      <c r="AJ185" s="85"/>
      <c r="AK185" s="85"/>
      <c r="AL185" s="85"/>
      <c r="AM185" s="85"/>
      <c r="AN185" s="85"/>
      <c r="AO185" s="85"/>
    </row>
    <row r="186" ht="15.75" customHeight="1">
      <c r="A186" s="85"/>
      <c r="B186" s="85"/>
      <c r="C186" s="85"/>
      <c r="D186" s="85"/>
      <c r="E186" s="85"/>
      <c r="F186" s="85"/>
      <c r="G186" s="85"/>
      <c r="H186" s="85"/>
      <c r="I186" s="85"/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84"/>
      <c r="U186" s="84"/>
      <c r="V186" s="84"/>
      <c r="W186" s="85"/>
      <c r="X186" s="85"/>
      <c r="Y186" s="85"/>
      <c r="Z186" s="85"/>
      <c r="AA186" s="85"/>
      <c r="AB186" s="85"/>
      <c r="AC186" s="85"/>
      <c r="AD186" s="85"/>
      <c r="AE186" s="85"/>
      <c r="AF186" s="85"/>
      <c r="AG186" s="85"/>
      <c r="AH186" s="85"/>
      <c r="AI186" s="85"/>
      <c r="AJ186" s="85"/>
      <c r="AK186" s="85"/>
      <c r="AL186" s="85"/>
      <c r="AM186" s="85"/>
      <c r="AN186" s="85"/>
      <c r="AO186" s="85"/>
    </row>
    <row r="187" ht="15.75" customHeight="1">
      <c r="A187" s="85"/>
      <c r="B187" s="85"/>
      <c r="C187" s="85"/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84"/>
      <c r="U187" s="84"/>
      <c r="V187" s="84"/>
      <c r="W187" s="85"/>
      <c r="X187" s="85"/>
      <c r="Y187" s="85"/>
      <c r="Z187" s="85"/>
      <c r="AA187" s="85"/>
      <c r="AB187" s="85"/>
      <c r="AC187" s="85"/>
      <c r="AD187" s="85"/>
      <c r="AE187" s="85"/>
      <c r="AF187" s="85"/>
      <c r="AG187" s="85"/>
      <c r="AH187" s="85"/>
      <c r="AI187" s="85"/>
      <c r="AJ187" s="85"/>
      <c r="AK187" s="85"/>
      <c r="AL187" s="85"/>
      <c r="AM187" s="85"/>
      <c r="AN187" s="85"/>
      <c r="AO187" s="85"/>
    </row>
    <row r="188" ht="15.75" customHeight="1">
      <c r="A188" s="85"/>
      <c r="B188" s="8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4"/>
      <c r="U188" s="84"/>
      <c r="V188" s="84"/>
      <c r="W188" s="85"/>
      <c r="X188" s="85"/>
      <c r="Y188" s="85"/>
      <c r="Z188" s="85"/>
      <c r="AA188" s="85"/>
      <c r="AB188" s="85"/>
      <c r="AC188" s="85"/>
      <c r="AD188" s="85"/>
      <c r="AE188" s="85"/>
      <c r="AF188" s="85"/>
      <c r="AG188" s="85"/>
      <c r="AH188" s="85"/>
      <c r="AI188" s="85"/>
      <c r="AJ188" s="85"/>
      <c r="AK188" s="85"/>
      <c r="AL188" s="85"/>
      <c r="AM188" s="85"/>
      <c r="AN188" s="85"/>
      <c r="AO188" s="85"/>
    </row>
    <row r="189" ht="15.75" customHeight="1">
      <c r="A189" s="85"/>
      <c r="B189" s="8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4"/>
      <c r="U189" s="84"/>
      <c r="V189" s="84"/>
      <c r="W189" s="85"/>
      <c r="X189" s="85"/>
      <c r="Y189" s="85"/>
      <c r="Z189" s="85"/>
      <c r="AA189" s="85"/>
      <c r="AB189" s="85"/>
      <c r="AC189" s="85"/>
      <c r="AD189" s="85"/>
      <c r="AE189" s="85"/>
      <c r="AF189" s="85"/>
      <c r="AG189" s="85"/>
      <c r="AH189" s="85"/>
      <c r="AI189" s="85"/>
      <c r="AJ189" s="85"/>
      <c r="AK189" s="85"/>
      <c r="AL189" s="85"/>
      <c r="AM189" s="85"/>
      <c r="AN189" s="85"/>
      <c r="AO189" s="85"/>
    </row>
    <row r="190" ht="15.75" customHeight="1">
      <c r="A190" s="85"/>
      <c r="B190" s="8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84"/>
      <c r="U190" s="84"/>
      <c r="V190" s="84"/>
      <c r="W190" s="85"/>
      <c r="X190" s="85"/>
      <c r="Y190" s="85"/>
      <c r="Z190" s="85"/>
      <c r="AA190" s="85"/>
      <c r="AB190" s="85"/>
      <c r="AC190" s="85"/>
      <c r="AD190" s="85"/>
      <c r="AE190" s="85"/>
      <c r="AF190" s="85"/>
      <c r="AG190" s="85"/>
      <c r="AH190" s="85"/>
      <c r="AI190" s="85"/>
      <c r="AJ190" s="85"/>
      <c r="AK190" s="85"/>
      <c r="AL190" s="85"/>
      <c r="AM190" s="85"/>
      <c r="AN190" s="85"/>
      <c r="AO190" s="85"/>
    </row>
    <row r="191" ht="15.75" customHeight="1">
      <c r="A191" s="85"/>
      <c r="B191" s="85"/>
      <c r="C191" s="85"/>
      <c r="D191" s="85"/>
      <c r="E191" s="85"/>
      <c r="F191" s="85"/>
      <c r="G191" s="85"/>
      <c r="H191" s="85"/>
      <c r="I191" s="85"/>
      <c r="J191" s="85"/>
      <c r="K191" s="85"/>
      <c r="L191" s="85"/>
      <c r="M191" s="85"/>
      <c r="N191" s="85"/>
      <c r="O191" s="85"/>
      <c r="P191" s="85"/>
      <c r="Q191" s="85"/>
      <c r="R191" s="85"/>
      <c r="S191" s="85"/>
      <c r="T191" s="84"/>
      <c r="U191" s="84"/>
      <c r="V191" s="84"/>
      <c r="W191" s="85"/>
      <c r="X191" s="85"/>
      <c r="Y191" s="85"/>
      <c r="Z191" s="85"/>
      <c r="AA191" s="85"/>
      <c r="AB191" s="85"/>
      <c r="AC191" s="85"/>
      <c r="AD191" s="85"/>
      <c r="AE191" s="85"/>
      <c r="AF191" s="85"/>
      <c r="AG191" s="85"/>
      <c r="AH191" s="85"/>
      <c r="AI191" s="85"/>
      <c r="AJ191" s="85"/>
      <c r="AK191" s="85"/>
      <c r="AL191" s="85"/>
      <c r="AM191" s="85"/>
      <c r="AN191" s="85"/>
      <c r="AO191" s="85"/>
    </row>
    <row r="192" ht="15.75" customHeight="1">
      <c r="A192" s="85"/>
      <c r="B192" s="85"/>
      <c r="C192" s="85"/>
      <c r="D192" s="85"/>
      <c r="E192" s="85"/>
      <c r="F192" s="85"/>
      <c r="G192" s="85"/>
      <c r="H192" s="85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84"/>
      <c r="U192" s="84"/>
      <c r="V192" s="84"/>
      <c r="W192" s="85"/>
      <c r="X192" s="85"/>
      <c r="Y192" s="85"/>
      <c r="Z192" s="85"/>
      <c r="AA192" s="85"/>
      <c r="AB192" s="85"/>
      <c r="AC192" s="85"/>
      <c r="AD192" s="85"/>
      <c r="AE192" s="85"/>
      <c r="AF192" s="85"/>
      <c r="AG192" s="85"/>
      <c r="AH192" s="85"/>
      <c r="AI192" s="85"/>
      <c r="AJ192" s="85"/>
      <c r="AK192" s="85"/>
      <c r="AL192" s="85"/>
      <c r="AM192" s="85"/>
      <c r="AN192" s="85"/>
      <c r="AO192" s="85"/>
    </row>
    <row r="193" ht="15.75" customHeight="1">
      <c r="A193" s="85"/>
      <c r="B193" s="85"/>
      <c r="C193" s="85"/>
      <c r="D193" s="85"/>
      <c r="E193" s="85"/>
      <c r="F193" s="85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84"/>
      <c r="U193" s="84"/>
      <c r="V193" s="84"/>
      <c r="W193" s="85"/>
      <c r="X193" s="85"/>
      <c r="Y193" s="85"/>
      <c r="Z193" s="85"/>
      <c r="AA193" s="85"/>
      <c r="AB193" s="85"/>
      <c r="AC193" s="85"/>
      <c r="AD193" s="85"/>
      <c r="AE193" s="85"/>
      <c r="AF193" s="85"/>
      <c r="AG193" s="85"/>
      <c r="AH193" s="85"/>
      <c r="AI193" s="85"/>
      <c r="AJ193" s="85"/>
      <c r="AK193" s="85"/>
      <c r="AL193" s="85"/>
      <c r="AM193" s="85"/>
      <c r="AN193" s="85"/>
      <c r="AO193" s="85"/>
    </row>
    <row r="194" ht="15.75" customHeight="1">
      <c r="A194" s="85"/>
      <c r="B194" s="85"/>
      <c r="C194" s="85"/>
      <c r="D194" s="85"/>
      <c r="E194" s="85"/>
      <c r="F194" s="85"/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84"/>
      <c r="U194" s="84"/>
      <c r="V194" s="84"/>
      <c r="W194" s="85"/>
      <c r="X194" s="85"/>
      <c r="Y194" s="85"/>
      <c r="Z194" s="85"/>
      <c r="AA194" s="85"/>
      <c r="AB194" s="85"/>
      <c r="AC194" s="85"/>
      <c r="AD194" s="85"/>
      <c r="AE194" s="85"/>
      <c r="AF194" s="85"/>
      <c r="AG194" s="85"/>
      <c r="AH194" s="85"/>
      <c r="AI194" s="85"/>
      <c r="AJ194" s="85"/>
      <c r="AK194" s="85"/>
      <c r="AL194" s="85"/>
      <c r="AM194" s="85"/>
      <c r="AN194" s="85"/>
      <c r="AO194" s="85"/>
    </row>
    <row r="195" ht="15.75" customHeight="1">
      <c r="A195" s="85"/>
      <c r="B195" s="85"/>
      <c r="C195" s="85"/>
      <c r="D195" s="85"/>
      <c r="E195" s="85"/>
      <c r="F195" s="85"/>
      <c r="G195" s="85"/>
      <c r="H195" s="85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84"/>
      <c r="U195" s="84"/>
      <c r="V195" s="84"/>
      <c r="W195" s="85"/>
      <c r="X195" s="85"/>
      <c r="Y195" s="85"/>
      <c r="Z195" s="85"/>
      <c r="AA195" s="85"/>
      <c r="AB195" s="85"/>
      <c r="AC195" s="85"/>
      <c r="AD195" s="85"/>
      <c r="AE195" s="85"/>
      <c r="AF195" s="85"/>
      <c r="AG195" s="85"/>
      <c r="AH195" s="85"/>
      <c r="AI195" s="85"/>
      <c r="AJ195" s="85"/>
      <c r="AK195" s="85"/>
      <c r="AL195" s="85"/>
      <c r="AM195" s="85"/>
      <c r="AN195" s="85"/>
      <c r="AO195" s="85"/>
    </row>
    <row r="196" ht="15.75" customHeight="1">
      <c r="A196" s="85"/>
      <c r="B196" s="85"/>
      <c r="C196" s="85"/>
      <c r="D196" s="85"/>
      <c r="E196" s="85"/>
      <c r="F196" s="85"/>
      <c r="G196" s="85"/>
      <c r="H196" s="85"/>
      <c r="I196" s="85"/>
      <c r="J196" s="85"/>
      <c r="K196" s="85"/>
      <c r="L196" s="85"/>
      <c r="M196" s="85"/>
      <c r="N196" s="85"/>
      <c r="O196" s="85"/>
      <c r="P196" s="85"/>
      <c r="Q196" s="85"/>
      <c r="R196" s="85"/>
      <c r="S196" s="85"/>
      <c r="T196" s="84"/>
      <c r="U196" s="84"/>
      <c r="V196" s="84"/>
      <c r="W196" s="85"/>
      <c r="X196" s="85"/>
      <c r="Y196" s="85"/>
      <c r="Z196" s="85"/>
      <c r="AA196" s="85"/>
      <c r="AB196" s="85"/>
      <c r="AC196" s="85"/>
      <c r="AD196" s="85"/>
      <c r="AE196" s="85"/>
      <c r="AF196" s="85"/>
      <c r="AG196" s="85"/>
      <c r="AH196" s="85"/>
      <c r="AI196" s="85"/>
      <c r="AJ196" s="85"/>
      <c r="AK196" s="85"/>
      <c r="AL196" s="85"/>
      <c r="AM196" s="85"/>
      <c r="AN196" s="85"/>
      <c r="AO196" s="85"/>
    </row>
    <row r="197" ht="15.75" customHeight="1">
      <c r="A197" s="85"/>
      <c r="B197" s="85"/>
      <c r="C197" s="85"/>
      <c r="D197" s="85"/>
      <c r="E197" s="85"/>
      <c r="F197" s="85"/>
      <c r="G197" s="85"/>
      <c r="H197" s="85"/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84"/>
      <c r="U197" s="84"/>
      <c r="V197" s="84"/>
      <c r="W197" s="85"/>
      <c r="X197" s="85"/>
      <c r="Y197" s="85"/>
      <c r="Z197" s="85"/>
      <c r="AA197" s="85"/>
      <c r="AB197" s="85"/>
      <c r="AC197" s="85"/>
      <c r="AD197" s="85"/>
      <c r="AE197" s="85"/>
      <c r="AF197" s="85"/>
      <c r="AG197" s="85"/>
      <c r="AH197" s="85"/>
      <c r="AI197" s="85"/>
      <c r="AJ197" s="85"/>
      <c r="AK197" s="85"/>
      <c r="AL197" s="85"/>
      <c r="AM197" s="85"/>
      <c r="AN197" s="85"/>
      <c r="AO197" s="85"/>
    </row>
    <row r="198" ht="15.75" customHeight="1">
      <c r="A198" s="85"/>
      <c r="B198" s="85"/>
      <c r="C198" s="85"/>
      <c r="D198" s="85"/>
      <c r="E198" s="85"/>
      <c r="F198" s="85"/>
      <c r="G198" s="85"/>
      <c r="H198" s="85"/>
      <c r="I198" s="85"/>
      <c r="J198" s="85"/>
      <c r="K198" s="85"/>
      <c r="L198" s="85"/>
      <c r="M198" s="85"/>
      <c r="N198" s="85"/>
      <c r="O198" s="85"/>
      <c r="P198" s="85"/>
      <c r="Q198" s="85"/>
      <c r="R198" s="85"/>
      <c r="S198" s="85"/>
      <c r="T198" s="84"/>
      <c r="U198" s="84"/>
      <c r="V198" s="84"/>
      <c r="W198" s="85"/>
      <c r="X198" s="85"/>
      <c r="Y198" s="85"/>
      <c r="Z198" s="85"/>
      <c r="AA198" s="85"/>
      <c r="AB198" s="85"/>
      <c r="AC198" s="85"/>
      <c r="AD198" s="85"/>
      <c r="AE198" s="85"/>
      <c r="AF198" s="85"/>
      <c r="AG198" s="85"/>
      <c r="AH198" s="85"/>
      <c r="AI198" s="85"/>
      <c r="AJ198" s="85"/>
      <c r="AK198" s="85"/>
      <c r="AL198" s="85"/>
      <c r="AM198" s="85"/>
      <c r="AN198" s="85"/>
      <c r="AO198" s="85"/>
    </row>
    <row r="199" ht="15.75" customHeight="1">
      <c r="A199" s="85"/>
      <c r="B199" s="85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84"/>
      <c r="U199" s="84"/>
      <c r="V199" s="84"/>
      <c r="W199" s="85"/>
      <c r="X199" s="85"/>
      <c r="Y199" s="85"/>
      <c r="Z199" s="85"/>
      <c r="AA199" s="85"/>
      <c r="AB199" s="85"/>
      <c r="AC199" s="85"/>
      <c r="AD199" s="85"/>
      <c r="AE199" s="85"/>
      <c r="AF199" s="85"/>
      <c r="AG199" s="85"/>
      <c r="AH199" s="85"/>
      <c r="AI199" s="85"/>
      <c r="AJ199" s="85"/>
      <c r="AK199" s="85"/>
      <c r="AL199" s="85"/>
      <c r="AM199" s="85"/>
      <c r="AN199" s="85"/>
      <c r="AO199" s="85"/>
    </row>
    <row r="200" ht="15.75" customHeight="1">
      <c r="A200" s="85"/>
      <c r="B200" s="85"/>
      <c r="C200" s="85"/>
      <c r="D200" s="85"/>
      <c r="E200" s="85"/>
      <c r="F200" s="85"/>
      <c r="G200" s="85"/>
      <c r="H200" s="85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84"/>
      <c r="U200" s="84"/>
      <c r="V200" s="84"/>
      <c r="W200" s="85"/>
      <c r="X200" s="85"/>
      <c r="Y200" s="85"/>
      <c r="Z200" s="85"/>
      <c r="AA200" s="85"/>
      <c r="AB200" s="85"/>
      <c r="AC200" s="85"/>
      <c r="AD200" s="85"/>
      <c r="AE200" s="85"/>
      <c r="AF200" s="85"/>
      <c r="AG200" s="85"/>
      <c r="AH200" s="85"/>
      <c r="AI200" s="85"/>
      <c r="AJ200" s="85"/>
      <c r="AK200" s="85"/>
      <c r="AL200" s="85"/>
      <c r="AM200" s="85"/>
      <c r="AN200" s="85"/>
      <c r="AO200" s="85"/>
    </row>
    <row r="201" ht="15.75" customHeight="1">
      <c r="A201" s="85"/>
      <c r="B201" s="85"/>
      <c r="C201" s="85"/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84"/>
      <c r="U201" s="84"/>
      <c r="V201" s="84"/>
      <c r="W201" s="85"/>
      <c r="X201" s="85"/>
      <c r="Y201" s="85"/>
      <c r="Z201" s="85"/>
      <c r="AA201" s="85"/>
      <c r="AB201" s="85"/>
      <c r="AC201" s="85"/>
      <c r="AD201" s="85"/>
      <c r="AE201" s="85"/>
      <c r="AF201" s="85"/>
      <c r="AG201" s="85"/>
      <c r="AH201" s="85"/>
      <c r="AI201" s="85"/>
      <c r="AJ201" s="85"/>
      <c r="AK201" s="85"/>
      <c r="AL201" s="85"/>
      <c r="AM201" s="85"/>
      <c r="AN201" s="85"/>
      <c r="AO201" s="85"/>
    </row>
    <row r="202" ht="15.75" customHeight="1">
      <c r="A202" s="85"/>
      <c r="B202" s="85"/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84"/>
      <c r="U202" s="84"/>
      <c r="V202" s="84"/>
      <c r="W202" s="85"/>
      <c r="X202" s="85"/>
      <c r="Y202" s="85"/>
      <c r="Z202" s="85"/>
      <c r="AA202" s="85"/>
      <c r="AB202" s="85"/>
      <c r="AC202" s="85"/>
      <c r="AD202" s="85"/>
      <c r="AE202" s="85"/>
      <c r="AF202" s="85"/>
      <c r="AG202" s="85"/>
      <c r="AH202" s="85"/>
      <c r="AI202" s="85"/>
      <c r="AJ202" s="85"/>
      <c r="AK202" s="85"/>
      <c r="AL202" s="85"/>
      <c r="AM202" s="85"/>
      <c r="AN202" s="85"/>
      <c r="AO202" s="85"/>
    </row>
    <row r="203" ht="15.75" customHeight="1">
      <c r="A203" s="85"/>
      <c r="B203" s="85"/>
      <c r="C203" s="85"/>
      <c r="D203" s="85"/>
      <c r="E203" s="85"/>
      <c r="F203" s="85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84"/>
      <c r="U203" s="84"/>
      <c r="V203" s="84"/>
      <c r="W203" s="85"/>
      <c r="X203" s="85"/>
      <c r="Y203" s="85"/>
      <c r="Z203" s="85"/>
      <c r="AA203" s="85"/>
      <c r="AB203" s="85"/>
      <c r="AC203" s="85"/>
      <c r="AD203" s="85"/>
      <c r="AE203" s="85"/>
      <c r="AF203" s="85"/>
      <c r="AG203" s="85"/>
      <c r="AH203" s="85"/>
      <c r="AI203" s="85"/>
      <c r="AJ203" s="85"/>
      <c r="AK203" s="85"/>
      <c r="AL203" s="85"/>
      <c r="AM203" s="85"/>
      <c r="AN203" s="85"/>
      <c r="AO203" s="85"/>
    </row>
    <row r="204" ht="15.75" customHeight="1">
      <c r="A204" s="85"/>
      <c r="B204" s="85"/>
      <c r="C204" s="85"/>
      <c r="D204" s="85"/>
      <c r="E204" s="85"/>
      <c r="F204" s="85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84"/>
      <c r="U204" s="84"/>
      <c r="V204" s="84"/>
      <c r="W204" s="85"/>
      <c r="X204" s="85"/>
      <c r="Y204" s="85"/>
      <c r="Z204" s="85"/>
      <c r="AA204" s="85"/>
      <c r="AB204" s="85"/>
      <c r="AC204" s="85"/>
      <c r="AD204" s="85"/>
      <c r="AE204" s="85"/>
      <c r="AF204" s="85"/>
      <c r="AG204" s="85"/>
      <c r="AH204" s="85"/>
      <c r="AI204" s="85"/>
      <c r="AJ204" s="85"/>
      <c r="AK204" s="85"/>
      <c r="AL204" s="85"/>
      <c r="AM204" s="85"/>
      <c r="AN204" s="85"/>
      <c r="AO204" s="85"/>
    </row>
    <row r="205" ht="15.75" customHeight="1">
      <c r="A205" s="85"/>
      <c r="B205" s="85"/>
      <c r="C205" s="85"/>
      <c r="D205" s="85"/>
      <c r="E205" s="85"/>
      <c r="F205" s="85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84"/>
      <c r="U205" s="84"/>
      <c r="V205" s="84"/>
      <c r="W205" s="85"/>
      <c r="X205" s="85"/>
      <c r="Y205" s="85"/>
      <c r="Z205" s="85"/>
      <c r="AA205" s="85"/>
      <c r="AB205" s="85"/>
      <c r="AC205" s="85"/>
      <c r="AD205" s="85"/>
      <c r="AE205" s="85"/>
      <c r="AF205" s="85"/>
      <c r="AG205" s="85"/>
      <c r="AH205" s="85"/>
      <c r="AI205" s="85"/>
      <c r="AJ205" s="85"/>
      <c r="AK205" s="85"/>
      <c r="AL205" s="85"/>
      <c r="AM205" s="85"/>
      <c r="AN205" s="85"/>
      <c r="AO205" s="85"/>
    </row>
    <row r="206" ht="15.75" customHeight="1">
      <c r="A206" s="85"/>
      <c r="B206" s="85"/>
      <c r="C206" s="85"/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84"/>
      <c r="U206" s="84"/>
      <c r="V206" s="84"/>
      <c r="W206" s="85"/>
      <c r="X206" s="85"/>
      <c r="Y206" s="85"/>
      <c r="Z206" s="85"/>
      <c r="AA206" s="85"/>
      <c r="AB206" s="85"/>
      <c r="AC206" s="85"/>
      <c r="AD206" s="85"/>
      <c r="AE206" s="85"/>
      <c r="AF206" s="85"/>
      <c r="AG206" s="85"/>
      <c r="AH206" s="85"/>
      <c r="AI206" s="85"/>
      <c r="AJ206" s="85"/>
      <c r="AK206" s="85"/>
      <c r="AL206" s="85"/>
      <c r="AM206" s="85"/>
      <c r="AN206" s="85"/>
      <c r="AO206" s="85"/>
    </row>
    <row r="207" ht="15.75" customHeight="1">
      <c r="A207" s="85"/>
      <c r="B207" s="85"/>
      <c r="C207" s="85"/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84"/>
      <c r="U207" s="84"/>
      <c r="V207" s="84"/>
      <c r="W207" s="85"/>
      <c r="X207" s="85"/>
      <c r="Y207" s="85"/>
      <c r="Z207" s="85"/>
      <c r="AA207" s="85"/>
      <c r="AB207" s="85"/>
      <c r="AC207" s="85"/>
      <c r="AD207" s="85"/>
      <c r="AE207" s="85"/>
      <c r="AF207" s="85"/>
      <c r="AG207" s="85"/>
      <c r="AH207" s="85"/>
      <c r="AI207" s="85"/>
      <c r="AJ207" s="85"/>
      <c r="AK207" s="85"/>
      <c r="AL207" s="85"/>
      <c r="AM207" s="85"/>
      <c r="AN207" s="85"/>
      <c r="AO207" s="85"/>
    </row>
    <row r="208" ht="15.75" customHeight="1">
      <c r="A208" s="85"/>
      <c r="B208" s="85"/>
      <c r="C208" s="85"/>
      <c r="D208" s="85"/>
      <c r="E208" s="85"/>
      <c r="F208" s="85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84"/>
      <c r="U208" s="84"/>
      <c r="V208" s="84"/>
      <c r="W208" s="85"/>
      <c r="X208" s="85"/>
      <c r="Y208" s="85"/>
      <c r="Z208" s="85"/>
      <c r="AA208" s="85"/>
      <c r="AB208" s="85"/>
      <c r="AC208" s="85"/>
      <c r="AD208" s="85"/>
      <c r="AE208" s="85"/>
      <c r="AF208" s="85"/>
      <c r="AG208" s="85"/>
      <c r="AH208" s="85"/>
      <c r="AI208" s="85"/>
      <c r="AJ208" s="85"/>
      <c r="AK208" s="85"/>
      <c r="AL208" s="85"/>
      <c r="AM208" s="85"/>
      <c r="AN208" s="85"/>
      <c r="AO208" s="85"/>
    </row>
    <row r="209" ht="15.75" customHeight="1">
      <c r="A209" s="85"/>
      <c r="B209" s="85"/>
      <c r="C209" s="85"/>
      <c r="D209" s="85"/>
      <c r="E209" s="85"/>
      <c r="F209" s="85"/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84"/>
      <c r="U209" s="84"/>
      <c r="V209" s="84"/>
      <c r="W209" s="85"/>
      <c r="X209" s="85"/>
      <c r="Y209" s="85"/>
      <c r="Z209" s="85"/>
      <c r="AA209" s="85"/>
      <c r="AB209" s="85"/>
      <c r="AC209" s="85"/>
      <c r="AD209" s="85"/>
      <c r="AE209" s="85"/>
      <c r="AF209" s="85"/>
      <c r="AG209" s="85"/>
      <c r="AH209" s="85"/>
      <c r="AI209" s="85"/>
      <c r="AJ209" s="85"/>
      <c r="AK209" s="85"/>
      <c r="AL209" s="85"/>
      <c r="AM209" s="85"/>
      <c r="AN209" s="85"/>
      <c r="AO209" s="85"/>
    </row>
    <row r="210" ht="15.75" customHeight="1">
      <c r="A210" s="85"/>
      <c r="B210" s="85"/>
      <c r="C210" s="85"/>
      <c r="D210" s="85"/>
      <c r="E210" s="85"/>
      <c r="F210" s="85"/>
      <c r="G210" s="85"/>
      <c r="H210" s="85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84"/>
      <c r="U210" s="84"/>
      <c r="V210" s="84"/>
      <c r="W210" s="85"/>
      <c r="X210" s="85"/>
      <c r="Y210" s="85"/>
      <c r="Z210" s="85"/>
      <c r="AA210" s="85"/>
      <c r="AB210" s="85"/>
      <c r="AC210" s="85"/>
      <c r="AD210" s="85"/>
      <c r="AE210" s="85"/>
      <c r="AF210" s="85"/>
      <c r="AG210" s="85"/>
      <c r="AH210" s="85"/>
      <c r="AI210" s="85"/>
      <c r="AJ210" s="85"/>
      <c r="AK210" s="85"/>
      <c r="AL210" s="85"/>
      <c r="AM210" s="85"/>
      <c r="AN210" s="85"/>
      <c r="AO210" s="85"/>
    </row>
    <row r="211" ht="15.75" customHeight="1">
      <c r="A211" s="85"/>
      <c r="B211" s="85"/>
      <c r="C211" s="85"/>
      <c r="D211" s="85"/>
      <c r="E211" s="85"/>
      <c r="F211" s="85"/>
      <c r="G211" s="85"/>
      <c r="H211" s="85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84"/>
      <c r="U211" s="84"/>
      <c r="V211" s="84"/>
      <c r="W211" s="85"/>
      <c r="X211" s="85"/>
      <c r="Y211" s="85"/>
      <c r="Z211" s="85"/>
      <c r="AA211" s="85"/>
      <c r="AB211" s="85"/>
      <c r="AC211" s="85"/>
      <c r="AD211" s="85"/>
      <c r="AE211" s="85"/>
      <c r="AF211" s="85"/>
      <c r="AG211" s="85"/>
      <c r="AH211" s="85"/>
      <c r="AI211" s="85"/>
      <c r="AJ211" s="85"/>
      <c r="AK211" s="85"/>
      <c r="AL211" s="85"/>
      <c r="AM211" s="85"/>
      <c r="AN211" s="85"/>
      <c r="AO211" s="85"/>
    </row>
    <row r="212" ht="15.75" customHeight="1">
      <c r="A212" s="85"/>
      <c r="B212" s="85"/>
      <c r="C212" s="85"/>
      <c r="D212" s="85"/>
      <c r="E212" s="85"/>
      <c r="F212" s="85"/>
      <c r="G212" s="85"/>
      <c r="H212" s="85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84"/>
      <c r="U212" s="84"/>
      <c r="V212" s="84"/>
      <c r="W212" s="85"/>
      <c r="X212" s="85"/>
      <c r="Y212" s="85"/>
      <c r="Z212" s="85"/>
      <c r="AA212" s="85"/>
      <c r="AB212" s="85"/>
      <c r="AC212" s="85"/>
      <c r="AD212" s="85"/>
      <c r="AE212" s="85"/>
      <c r="AF212" s="85"/>
      <c r="AG212" s="85"/>
      <c r="AH212" s="85"/>
      <c r="AI212" s="85"/>
      <c r="AJ212" s="85"/>
      <c r="AK212" s="85"/>
      <c r="AL212" s="85"/>
      <c r="AM212" s="85"/>
      <c r="AN212" s="85"/>
      <c r="AO212" s="85"/>
    </row>
    <row r="213" ht="15.75" customHeight="1">
      <c r="A213" s="85"/>
      <c r="B213" s="85"/>
      <c r="C213" s="85"/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84"/>
      <c r="U213" s="84"/>
      <c r="V213" s="84"/>
      <c r="W213" s="85"/>
      <c r="X213" s="85"/>
      <c r="Y213" s="85"/>
      <c r="Z213" s="85"/>
      <c r="AA213" s="85"/>
      <c r="AB213" s="85"/>
      <c r="AC213" s="85"/>
      <c r="AD213" s="85"/>
      <c r="AE213" s="85"/>
      <c r="AF213" s="85"/>
      <c r="AG213" s="85"/>
      <c r="AH213" s="85"/>
      <c r="AI213" s="85"/>
      <c r="AJ213" s="85"/>
      <c r="AK213" s="85"/>
      <c r="AL213" s="85"/>
      <c r="AM213" s="85"/>
      <c r="AN213" s="85"/>
      <c r="AO213" s="85"/>
    </row>
    <row r="214" ht="15.75" customHeight="1">
      <c r="A214" s="85"/>
      <c r="B214" s="85"/>
      <c r="C214" s="85"/>
      <c r="D214" s="85"/>
      <c r="E214" s="85"/>
      <c r="F214" s="85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84"/>
      <c r="U214" s="84"/>
      <c r="V214" s="84"/>
      <c r="W214" s="85"/>
      <c r="X214" s="85"/>
      <c r="Y214" s="85"/>
      <c r="Z214" s="85"/>
      <c r="AA214" s="85"/>
      <c r="AB214" s="85"/>
      <c r="AC214" s="85"/>
      <c r="AD214" s="85"/>
      <c r="AE214" s="85"/>
      <c r="AF214" s="85"/>
      <c r="AG214" s="85"/>
      <c r="AH214" s="85"/>
      <c r="AI214" s="85"/>
      <c r="AJ214" s="85"/>
      <c r="AK214" s="85"/>
      <c r="AL214" s="85"/>
      <c r="AM214" s="85"/>
      <c r="AN214" s="85"/>
      <c r="AO214" s="85"/>
    </row>
    <row r="215" ht="15.75" customHeight="1">
      <c r="A215" s="85"/>
      <c r="B215" s="85"/>
      <c r="C215" s="85"/>
      <c r="D215" s="85"/>
      <c r="E215" s="85"/>
      <c r="F215" s="85"/>
      <c r="G215" s="85"/>
      <c r="H215" s="85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84"/>
      <c r="U215" s="84"/>
      <c r="V215" s="84"/>
      <c r="W215" s="85"/>
      <c r="X215" s="85"/>
      <c r="Y215" s="85"/>
      <c r="Z215" s="85"/>
      <c r="AA215" s="85"/>
      <c r="AB215" s="85"/>
      <c r="AC215" s="85"/>
      <c r="AD215" s="85"/>
      <c r="AE215" s="85"/>
      <c r="AF215" s="85"/>
      <c r="AG215" s="85"/>
      <c r="AH215" s="85"/>
      <c r="AI215" s="85"/>
      <c r="AJ215" s="85"/>
      <c r="AK215" s="85"/>
      <c r="AL215" s="85"/>
      <c r="AM215" s="85"/>
      <c r="AN215" s="85"/>
      <c r="AO215" s="85"/>
    </row>
    <row r="216" ht="15.75" customHeight="1">
      <c r="A216" s="85"/>
      <c r="B216" s="85"/>
      <c r="C216" s="85"/>
      <c r="D216" s="85"/>
      <c r="E216" s="85"/>
      <c r="F216" s="85"/>
      <c r="G216" s="85"/>
      <c r="H216" s="85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84"/>
      <c r="U216" s="84"/>
      <c r="V216" s="84"/>
      <c r="W216" s="85"/>
      <c r="X216" s="85"/>
      <c r="Y216" s="85"/>
      <c r="Z216" s="85"/>
      <c r="AA216" s="85"/>
      <c r="AB216" s="85"/>
      <c r="AC216" s="85"/>
      <c r="AD216" s="85"/>
      <c r="AE216" s="85"/>
      <c r="AF216" s="85"/>
      <c r="AG216" s="85"/>
      <c r="AH216" s="85"/>
      <c r="AI216" s="85"/>
      <c r="AJ216" s="85"/>
      <c r="AK216" s="85"/>
      <c r="AL216" s="85"/>
      <c r="AM216" s="85"/>
      <c r="AN216" s="85"/>
      <c r="AO216" s="85"/>
    </row>
    <row r="217" ht="15.75" customHeight="1">
      <c r="A217" s="85"/>
      <c r="B217" s="85"/>
      <c r="C217" s="85"/>
      <c r="D217" s="85"/>
      <c r="E217" s="85"/>
      <c r="F217" s="85"/>
      <c r="G217" s="85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85"/>
      <c r="U217" s="85"/>
      <c r="V217" s="85"/>
      <c r="W217" s="85"/>
      <c r="X217" s="85"/>
      <c r="Y217" s="85"/>
      <c r="Z217" s="85"/>
      <c r="AA217" s="85"/>
      <c r="AB217" s="85"/>
      <c r="AC217" s="85"/>
      <c r="AD217" s="85"/>
      <c r="AE217" s="85"/>
      <c r="AF217" s="85"/>
      <c r="AG217" s="85"/>
      <c r="AH217" s="85"/>
      <c r="AI217" s="85"/>
      <c r="AJ217" s="85"/>
      <c r="AK217" s="85"/>
      <c r="AL217" s="85"/>
      <c r="AM217" s="85"/>
      <c r="AN217" s="85"/>
      <c r="AO217" s="85"/>
    </row>
    <row r="218" ht="15.75" customHeight="1">
      <c r="A218" s="85"/>
      <c r="B218" s="85"/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85"/>
      <c r="U218" s="85"/>
      <c r="V218" s="85"/>
      <c r="W218" s="85"/>
      <c r="X218" s="85"/>
      <c r="Y218" s="85"/>
      <c r="Z218" s="85"/>
      <c r="AA218" s="85"/>
      <c r="AB218" s="85"/>
      <c r="AC218" s="85"/>
      <c r="AD218" s="85"/>
      <c r="AE218" s="85"/>
      <c r="AF218" s="85"/>
      <c r="AG218" s="85"/>
      <c r="AH218" s="85"/>
      <c r="AI218" s="85"/>
      <c r="AJ218" s="85"/>
      <c r="AK218" s="85"/>
      <c r="AL218" s="85"/>
      <c r="AM218" s="85"/>
      <c r="AN218" s="85"/>
      <c r="AO218" s="85"/>
    </row>
    <row r="219" ht="15.75" customHeight="1">
      <c r="A219" s="85"/>
      <c r="B219" s="85"/>
      <c r="C219" s="85"/>
      <c r="D219" s="85"/>
      <c r="E219" s="85"/>
      <c r="F219" s="85"/>
      <c r="G219" s="85"/>
      <c r="H219" s="85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85"/>
      <c r="U219" s="85"/>
      <c r="V219" s="85"/>
      <c r="W219" s="85"/>
      <c r="X219" s="85"/>
      <c r="Y219" s="85"/>
      <c r="Z219" s="85"/>
      <c r="AA219" s="85"/>
      <c r="AB219" s="85"/>
      <c r="AC219" s="85"/>
      <c r="AD219" s="85"/>
      <c r="AE219" s="85"/>
      <c r="AF219" s="85"/>
      <c r="AG219" s="85"/>
      <c r="AH219" s="85"/>
      <c r="AI219" s="85"/>
      <c r="AJ219" s="85"/>
      <c r="AK219" s="85"/>
      <c r="AL219" s="85"/>
      <c r="AM219" s="85"/>
      <c r="AN219" s="85"/>
      <c r="AO219" s="85"/>
    </row>
    <row r="220" ht="15.75" customHeight="1">
      <c r="A220" s="85"/>
      <c r="B220" s="85"/>
      <c r="C220" s="85"/>
      <c r="D220" s="85"/>
      <c r="E220" s="85"/>
      <c r="F220" s="85"/>
      <c r="G220" s="85"/>
      <c r="H220" s="85"/>
      <c r="I220" s="85"/>
      <c r="J220" s="85"/>
      <c r="K220" s="85"/>
      <c r="L220" s="85"/>
      <c r="M220" s="85"/>
      <c r="N220" s="85"/>
      <c r="O220" s="85"/>
      <c r="P220" s="85"/>
      <c r="Q220" s="85"/>
      <c r="R220" s="85"/>
      <c r="S220" s="85"/>
      <c r="T220" s="85"/>
      <c r="U220" s="85"/>
      <c r="V220" s="85"/>
      <c r="W220" s="85"/>
      <c r="X220" s="85"/>
      <c r="Y220" s="85"/>
      <c r="Z220" s="85"/>
      <c r="AA220" s="85"/>
      <c r="AB220" s="85"/>
      <c r="AC220" s="85"/>
      <c r="AD220" s="85"/>
      <c r="AE220" s="85"/>
      <c r="AF220" s="85"/>
      <c r="AG220" s="85"/>
      <c r="AH220" s="85"/>
      <c r="AI220" s="85"/>
      <c r="AJ220" s="85"/>
      <c r="AK220" s="85"/>
      <c r="AL220" s="85"/>
      <c r="AM220" s="85"/>
      <c r="AN220" s="85"/>
      <c r="AO220" s="85"/>
    </row>
    <row r="221" ht="15.75" customHeight="1">
      <c r="A221" s="85"/>
      <c r="B221" s="85"/>
      <c r="C221" s="85"/>
      <c r="D221" s="85"/>
      <c r="E221" s="85"/>
      <c r="F221" s="85"/>
      <c r="G221" s="85"/>
      <c r="H221" s="85"/>
      <c r="I221" s="85"/>
      <c r="J221" s="85"/>
      <c r="K221" s="85"/>
      <c r="L221" s="85"/>
      <c r="M221" s="85"/>
      <c r="N221" s="85"/>
      <c r="O221" s="85"/>
      <c r="P221" s="85"/>
      <c r="Q221" s="85"/>
      <c r="R221" s="85"/>
      <c r="S221" s="85"/>
      <c r="T221" s="85"/>
      <c r="U221" s="85"/>
      <c r="V221" s="85"/>
      <c r="W221" s="85"/>
      <c r="X221" s="85"/>
      <c r="Y221" s="85"/>
      <c r="Z221" s="85"/>
      <c r="AA221" s="85"/>
      <c r="AB221" s="85"/>
      <c r="AC221" s="85"/>
      <c r="AD221" s="85"/>
      <c r="AE221" s="85"/>
      <c r="AF221" s="85"/>
      <c r="AG221" s="85"/>
      <c r="AH221" s="85"/>
      <c r="AI221" s="85"/>
      <c r="AJ221" s="85"/>
      <c r="AK221" s="85"/>
      <c r="AL221" s="85"/>
      <c r="AM221" s="85"/>
      <c r="AN221" s="85"/>
      <c r="AO221" s="85"/>
    </row>
    <row r="222" ht="15.75" customHeight="1">
      <c r="A222" s="85"/>
      <c r="B222" s="85"/>
      <c r="C222" s="85"/>
      <c r="D222" s="85"/>
      <c r="E222" s="85"/>
      <c r="F222" s="85"/>
      <c r="G222" s="85"/>
      <c r="H222" s="85"/>
      <c r="I222" s="85"/>
      <c r="J222" s="85"/>
      <c r="K222" s="85"/>
      <c r="L222" s="85"/>
      <c r="M222" s="85"/>
      <c r="N222" s="85"/>
      <c r="O222" s="85"/>
      <c r="P222" s="85"/>
      <c r="Q222" s="85"/>
      <c r="R222" s="85"/>
      <c r="S222" s="85"/>
      <c r="T222" s="85"/>
      <c r="U222" s="85"/>
      <c r="V222" s="85"/>
      <c r="W222" s="85"/>
      <c r="X222" s="85"/>
      <c r="Y222" s="85"/>
      <c r="Z222" s="85"/>
      <c r="AA222" s="85"/>
      <c r="AB222" s="85"/>
      <c r="AC222" s="85"/>
      <c r="AD222" s="85"/>
      <c r="AE222" s="85"/>
      <c r="AF222" s="85"/>
      <c r="AG222" s="85"/>
      <c r="AH222" s="85"/>
      <c r="AI222" s="85"/>
      <c r="AJ222" s="85"/>
      <c r="AK222" s="85"/>
      <c r="AL222" s="85"/>
      <c r="AM222" s="85"/>
      <c r="AN222" s="85"/>
      <c r="AO222" s="85"/>
    </row>
    <row r="223" ht="15.75" customHeight="1">
      <c r="A223" s="85"/>
      <c r="B223" s="85"/>
      <c r="C223" s="85"/>
      <c r="D223" s="85"/>
      <c r="E223" s="85"/>
      <c r="F223" s="85"/>
      <c r="G223" s="85"/>
      <c r="H223" s="85"/>
      <c r="I223" s="85"/>
      <c r="J223" s="85"/>
      <c r="K223" s="85"/>
      <c r="L223" s="85"/>
      <c r="M223" s="85"/>
      <c r="N223" s="85"/>
      <c r="O223" s="85"/>
      <c r="P223" s="85"/>
      <c r="Q223" s="85"/>
      <c r="R223" s="85"/>
      <c r="S223" s="85"/>
      <c r="T223" s="85"/>
      <c r="U223" s="85"/>
      <c r="V223" s="85"/>
      <c r="W223" s="85"/>
      <c r="X223" s="85"/>
      <c r="Y223" s="85"/>
      <c r="Z223" s="85"/>
      <c r="AA223" s="85"/>
      <c r="AB223" s="85"/>
      <c r="AC223" s="85"/>
      <c r="AD223" s="85"/>
      <c r="AE223" s="85"/>
      <c r="AF223" s="85"/>
      <c r="AG223" s="85"/>
      <c r="AH223" s="85"/>
      <c r="AI223" s="85"/>
      <c r="AJ223" s="85"/>
      <c r="AK223" s="85"/>
      <c r="AL223" s="85"/>
      <c r="AM223" s="85"/>
      <c r="AN223" s="85"/>
      <c r="AO223" s="85"/>
    </row>
    <row r="224" ht="15.75" customHeight="1">
      <c r="A224" s="85"/>
      <c r="M224" s="85"/>
      <c r="N224" s="85"/>
      <c r="O224" s="85"/>
      <c r="P224" s="85"/>
      <c r="Q224" s="85"/>
      <c r="R224" s="85"/>
      <c r="S224" s="85"/>
      <c r="T224" s="85"/>
      <c r="U224" s="85"/>
      <c r="V224" s="85"/>
      <c r="W224" s="85"/>
      <c r="X224" s="85"/>
      <c r="Y224" s="85"/>
      <c r="Z224" s="85"/>
      <c r="AA224" s="85"/>
      <c r="AB224" s="85"/>
      <c r="AC224" s="85"/>
      <c r="AD224" s="85"/>
      <c r="AE224" s="85"/>
      <c r="AF224" s="85"/>
      <c r="AG224" s="85"/>
      <c r="AH224" s="85"/>
      <c r="AI224" s="85"/>
      <c r="AJ224" s="85"/>
      <c r="AK224" s="85"/>
      <c r="AL224" s="85"/>
      <c r="AM224" s="85"/>
      <c r="AN224" s="85"/>
      <c r="AO224" s="85"/>
    </row>
    <row r="225" ht="15.75" customHeight="1">
      <c r="A225" s="85"/>
      <c r="M225" s="85"/>
      <c r="N225" s="85"/>
      <c r="O225" s="85"/>
      <c r="P225" s="85"/>
      <c r="Q225" s="85"/>
      <c r="R225" s="85"/>
      <c r="S225" s="85"/>
      <c r="T225" s="85"/>
      <c r="U225" s="85"/>
      <c r="V225" s="85"/>
      <c r="W225" s="85"/>
      <c r="X225" s="85"/>
      <c r="Y225" s="85"/>
      <c r="Z225" s="85"/>
      <c r="AA225" s="85"/>
      <c r="AB225" s="85"/>
      <c r="AC225" s="85"/>
      <c r="AD225" s="85"/>
      <c r="AE225" s="85"/>
      <c r="AF225" s="85"/>
      <c r="AG225" s="85"/>
      <c r="AH225" s="85"/>
      <c r="AI225" s="85"/>
      <c r="AJ225" s="85"/>
      <c r="AK225" s="85"/>
      <c r="AL225" s="85"/>
      <c r="AM225" s="85"/>
      <c r="AN225" s="85"/>
      <c r="AO225" s="85"/>
    </row>
    <row r="226" ht="15.75" customHeight="1">
      <c r="A226" s="85"/>
      <c r="M226" s="85"/>
      <c r="N226" s="85"/>
      <c r="O226" s="85"/>
      <c r="P226" s="85"/>
      <c r="Q226" s="85"/>
      <c r="R226" s="85"/>
      <c r="S226" s="85"/>
      <c r="T226" s="85"/>
      <c r="U226" s="85"/>
      <c r="V226" s="85"/>
      <c r="W226" s="85"/>
      <c r="X226" s="85"/>
      <c r="Y226" s="85"/>
      <c r="Z226" s="85"/>
      <c r="AA226" s="85"/>
      <c r="AB226" s="85"/>
      <c r="AC226" s="85"/>
      <c r="AD226" s="85"/>
      <c r="AE226" s="85"/>
      <c r="AF226" s="85"/>
      <c r="AG226" s="85"/>
      <c r="AH226" s="85"/>
      <c r="AI226" s="85"/>
      <c r="AJ226" s="85"/>
      <c r="AK226" s="85"/>
      <c r="AL226" s="85"/>
      <c r="AM226" s="85"/>
      <c r="AN226" s="85"/>
      <c r="AO226" s="85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19.0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68" t="s">
        <v>50</v>
      </c>
      <c r="B1" s="2" t="s">
        <v>1</v>
      </c>
      <c r="C1" s="3" t="str">
        <f>'ТУР1'!$C$1</f>
        <v>Bullet shot Cup</v>
      </c>
      <c r="D1" s="4"/>
      <c r="E1" s="5" t="s">
        <v>61</v>
      </c>
      <c r="F1" s="6">
        <f>'ТУР1'!$F$1</f>
        <v>45672</v>
      </c>
      <c r="G1" s="7"/>
      <c r="H1" s="7"/>
      <c r="I1" s="7"/>
      <c r="J1" s="7"/>
      <c r="K1" s="69"/>
      <c r="L1" s="69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69"/>
      <c r="L2" s="69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ТУР5</v>
      </c>
      <c r="W2" s="16"/>
      <c r="X2" s="16"/>
      <c r="Y2" s="16"/>
      <c r="Z2" s="17"/>
      <c r="AA2" s="18">
        <f>$F$1</f>
        <v>45672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69"/>
      <c r="L3" s="69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Emqa</v>
      </c>
      <c r="AG3" s="27">
        <f t="array" ref="AG3">SUM(($E$12:$E$54=AF3)*(ISNUMBER($G$12:$G$54)),($F$12:$F$54=AF3)*(ISNUMBER($I$12:$I$54)))</f>
        <v>28</v>
      </c>
      <c r="AH3" s="22">
        <f t="array" ref="AH3">SUM(('ТУР5'!home=AF3)*('ТУР5'!homescore&gt;'ТУР5'!visitorscore),('ТУР5'!visitor=AF3)*('ТУР5'!visitorscore&gt;'ТУР5'!homescore))</f>
        <v>8</v>
      </c>
      <c r="AI3" s="22">
        <f t="array" ref="AI3">SUM(('ТУР5'!home=AF3)*('ТУР5'!homescore='ТУР5'!visitorscore)*ISNUMBER('ТУР5'!visitorscore),('ТУР5'!visitor=AF3)*('ТУР5'!visitorscore='ТУР5'!homescore)*ISNUMBER('ТУР5'!homescore))</f>
        <v>15</v>
      </c>
      <c r="AJ3" s="27">
        <f t="array" ref="AJ3">SUM(('ТУР5'!home=AF3)*('ТУР5'!homescore&lt;'ТУР5'!visitorscore),('ТУР5'!visitor=AF3)*('ТУР5'!visitorscore&lt;'ТУР5'!homescore))</f>
        <v>5</v>
      </c>
      <c r="AK3" s="22">
        <f t="array" ref="AK3">SUMIF('ТУР5'!home,AF3,'ТУР5'!homescore)+SUMIF('ТУР5'!visitor,AF3,'ТУР5'!visitorscore)</f>
        <v>31</v>
      </c>
      <c r="AL3" s="27">
        <f t="array" ref="AL3">SUMIF('ТУР5'!home,AF3,'ТУР5'!visitorscore)+SUMIF('ТУР5'!visitor,AF3,'ТУР5'!homescore)</f>
        <v>27</v>
      </c>
      <c r="AM3" s="27">
        <f t="shared" ref="AM3:AM5" si="2">AK3-AL3</f>
        <v>4</v>
      </c>
      <c r="AN3" s="22">
        <f t="array" ref="AN3">AH3*Options!$B$2+AI3*Options!$B$3+AJ3*Options!$B$4+VLOOKUP(AF3,$E$4:$F$8,2,0)</f>
        <v>39</v>
      </c>
      <c r="AO3" s="28">
        <f t="shared" ref="AO3:AO5" si="3">AK3+AM3*10000+AN3*100000000</f>
        <v>3900040031</v>
      </c>
    </row>
    <row r="4">
      <c r="A4" s="12"/>
      <c r="B4" s="12"/>
      <c r="C4" s="70" t="s">
        <v>52</v>
      </c>
      <c r="D4" s="107" t="s">
        <v>25</v>
      </c>
      <c r="E4" s="31" t="s">
        <v>54</v>
      </c>
      <c r="G4" s="7"/>
      <c r="H4" s="7"/>
      <c r="I4" s="7"/>
      <c r="J4" s="7"/>
      <c r="K4" s="69"/>
      <c r="L4" s="69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Emqa</v>
      </c>
      <c r="V4" s="20">
        <f t="array" ref="V4">VLOOKUP($U4,$AF$3:$AN$5,2,0)</f>
        <v>28</v>
      </c>
      <c r="W4" s="20">
        <f t="array" ref="W4">VLOOKUP($U4,$AF$3:$AN$5,3,0)</f>
        <v>8</v>
      </c>
      <c r="X4" s="20">
        <f t="array" ref="X4">VLOOKUP($U4,$AF$3:$AN$5,4,0)</f>
        <v>15</v>
      </c>
      <c r="Y4" s="20">
        <f t="array" ref="Y4">VLOOKUP($U4,$AF$3:$AN$5,5,0)</f>
        <v>5</v>
      </c>
      <c r="Z4" s="20">
        <f t="array" ref="Z4">VLOOKUP($U4,$AF$3:$AN$5,6,0)</f>
        <v>31</v>
      </c>
      <c r="AA4" s="20">
        <f t="array" ref="AA4">VLOOKUP($U4,$AF$3:$AN$5,7,0)</f>
        <v>27</v>
      </c>
      <c r="AB4" s="20">
        <f t="array" ref="AB4">VLOOKUP($U4,$AF$3:$AN$5,8,0)</f>
        <v>4</v>
      </c>
      <c r="AC4" s="20">
        <f t="array" ref="AC4">VLOOKUP($U4,$AF$3:$AN$5,9,0)</f>
        <v>39</v>
      </c>
      <c r="AD4" s="28"/>
      <c r="AE4" s="12"/>
      <c r="AF4" s="26" t="str">
        <f t="shared" si="1"/>
        <v>Adisey95</v>
      </c>
      <c r="AG4" s="27">
        <f t="array" ref="AG4">SUM(($E$12:$E$54=AF4)*(ISNUMBER($G$12:$G$54)),($F$12:$F$54=AF4)*(ISNUMBER($I$12:$I$54)))</f>
        <v>28</v>
      </c>
      <c r="AH4" s="22">
        <f t="array" ref="AH4">SUM(('ТУР5'!home=AF4)*('ТУР5'!homescore&gt;'ТУР5'!visitorscore),('ТУР5'!visitor=AF4)*('ТУР5'!visitorscore&gt;'ТУР5'!homescore))</f>
        <v>6</v>
      </c>
      <c r="AI4" s="22">
        <f t="array" ref="AI4">SUM(('ТУР5'!home=AF4)*('ТУР5'!homescore='ТУР5'!visitorscore)*ISNUMBER('ТУР5'!visitorscore),('ТУР5'!visitor=AF4)*('ТУР5'!visitorscore='ТУР5'!homescore)*ISNUMBER('ТУР5'!homescore))</f>
        <v>14</v>
      </c>
      <c r="AJ4" s="27">
        <f t="array" ref="AJ4">SUM(('ТУР5'!home=AF4)*('ТУР5'!homescore&lt;'ТУР5'!visitorscore),('ТУР5'!visitor=AF4)*('ТУР5'!visitorscore&lt;'ТУР5'!homescore))</f>
        <v>8</v>
      </c>
      <c r="AK4" s="22">
        <f t="array" ref="AK4">SUMIF('ТУР5'!home,AF4,'ТУР5'!homescore)+SUMIF('ТУР5'!visitor,AF4,'ТУР5'!visitorscore)</f>
        <v>28</v>
      </c>
      <c r="AL4" s="27">
        <f t="array" ref="AL4">SUMIF('ТУР5'!home,AF4,'ТУР5'!visitorscore)+SUMIF('ТУР5'!visitor,AF4,'ТУР5'!homescore)</f>
        <v>30</v>
      </c>
      <c r="AM4" s="27">
        <f t="shared" si="2"/>
        <v>-2</v>
      </c>
      <c r="AN4" s="22">
        <f t="array" ref="AN4">AH4*Options!$B$2+AI4*Options!$B$3+AJ4*Options!$B$4+VLOOKUP(AF4,$E$4:$F$8,2,0)</f>
        <v>32</v>
      </c>
      <c r="AO4" s="28">
        <f t="shared" si="3"/>
        <v>3199980028</v>
      </c>
    </row>
    <row r="5">
      <c r="A5" s="12"/>
      <c r="B5" s="12"/>
      <c r="C5" s="70" t="s">
        <v>55</v>
      </c>
      <c r="D5" s="107" t="s">
        <v>28</v>
      </c>
      <c r="E5" s="31" t="s">
        <v>56</v>
      </c>
      <c r="G5" s="7"/>
      <c r="H5" s="7"/>
      <c r="I5" s="7"/>
      <c r="J5" s="7"/>
      <c r="K5" s="69"/>
      <c r="L5" s="69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Handzus</v>
      </c>
      <c r="V5" s="20">
        <f t="array" ref="V5">VLOOKUP($U5,$AF$3:$AN$5,2,0)</f>
        <v>28</v>
      </c>
      <c r="W5" s="20">
        <f t="array" ref="W5">VLOOKUP($U5,$AF$3:$AN$5,3,0)</f>
        <v>7</v>
      </c>
      <c r="X5" s="20">
        <f t="array" ref="X5">VLOOKUP($U5,$AF$3:$AN$5,4,0)</f>
        <v>13</v>
      </c>
      <c r="Y5" s="20">
        <f t="array" ref="Y5">VLOOKUP($U5,$AF$3:$AN$5,5,0)</f>
        <v>8</v>
      </c>
      <c r="Z5" s="20">
        <f t="array" ref="Z5">VLOOKUP($U5,$AF$3:$AN$5,6,0)</f>
        <v>29</v>
      </c>
      <c r="AA5" s="20">
        <f t="array" ref="AA5">VLOOKUP($U5,$AF$3:$AN$5,7,0)</f>
        <v>31</v>
      </c>
      <c r="AB5" s="20">
        <f t="array" ref="AB5">VLOOKUP($U5,$AF$3:$AN$5,8,0)</f>
        <v>-2</v>
      </c>
      <c r="AC5" s="20">
        <f t="array" ref="AC5">VLOOKUP($U5,$AF$3:$AN$5,9,0)</f>
        <v>34</v>
      </c>
      <c r="AD5" s="28"/>
      <c r="AE5" s="12"/>
      <c r="AF5" s="26" t="str">
        <f t="shared" si="1"/>
        <v>Handzus</v>
      </c>
      <c r="AG5" s="27">
        <f t="array" ref="AG5">SUM(($E$12:$E$54=AF5)*(ISNUMBER($G$12:$G$54)),($F$12:$F$54=AF5)*(ISNUMBER($I$12:$I$54)))</f>
        <v>28</v>
      </c>
      <c r="AH5" s="22">
        <f t="array" ref="AH5">SUM(('ТУР5'!home=AF5)*('ТУР5'!homescore&gt;'ТУР5'!visitorscore),('ТУР5'!visitor=AF5)*('ТУР5'!visitorscore&gt;'ТУР5'!homescore))</f>
        <v>7</v>
      </c>
      <c r="AI5" s="22">
        <f t="array" ref="AI5">SUM(('ТУР5'!home=AF5)*('ТУР5'!homescore='ТУР5'!visitorscore)*ISNUMBER('ТУР5'!visitorscore),('ТУР5'!visitor=AF5)*('ТУР5'!visitorscore='ТУР5'!homescore)*ISNUMBER('ТУР5'!homescore))</f>
        <v>13</v>
      </c>
      <c r="AJ5" s="27">
        <f t="array" ref="AJ5">SUM(('ТУР5'!home=AF5)*('ТУР5'!homescore&lt;'ТУР5'!visitorscore),('ТУР5'!visitor=AF5)*('ТУР5'!visitorscore&lt;'ТУР5'!homescore))</f>
        <v>8</v>
      </c>
      <c r="AK5" s="22">
        <f t="array" ref="AK5">SUMIF('ТУР5'!home,AF5,'ТУР5'!homescore)+SUMIF('ТУР5'!visitor,AF5,'ТУР5'!visitorscore)</f>
        <v>29</v>
      </c>
      <c r="AL5" s="27">
        <f t="array" ref="AL5">SUMIF('ТУР5'!home,AF5,'ТУР5'!visitorscore)+SUMIF('ТУР5'!visitor,AF5,'ТУР5'!homescore)</f>
        <v>31</v>
      </c>
      <c r="AM5" s="27">
        <f t="shared" si="2"/>
        <v>-2</v>
      </c>
      <c r="AN5" s="22">
        <f t="array" ref="AN5">AH5*Options!$B$2+AI5*Options!$B$3+AJ5*Options!$B$4+VLOOKUP(AF5,$E$4:$F$8,2,0)</f>
        <v>34</v>
      </c>
      <c r="AO5" s="28">
        <f t="shared" si="3"/>
        <v>3399980029</v>
      </c>
    </row>
    <row r="6">
      <c r="A6" s="12"/>
      <c r="B6" s="12"/>
      <c r="C6" s="29" t="s">
        <v>57</v>
      </c>
      <c r="D6" s="107" t="s">
        <v>31</v>
      </c>
      <c r="E6" s="34" t="s">
        <v>58</v>
      </c>
      <c r="G6" s="7"/>
      <c r="H6" s="7"/>
      <c r="I6" s="7"/>
      <c r="J6" s="7"/>
      <c r="K6" s="69"/>
      <c r="L6" s="69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Adisey95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14</v>
      </c>
      <c r="Y6" s="20">
        <f t="array" ref="Y6">VLOOKUP($U6,$AF$3:$AN$5,5,0)</f>
        <v>8</v>
      </c>
      <c r="Z6" s="20">
        <f t="array" ref="Z6">VLOOKUP($U6,$AF$3:$AN$5,6,0)</f>
        <v>28</v>
      </c>
      <c r="AA6" s="20">
        <f t="array" ref="AA6">VLOOKUP($U6,$AF$3:$AN$5,7,0)</f>
        <v>30</v>
      </c>
      <c r="AB6" s="20">
        <f t="array" ref="AB6">VLOOKUP($U6,$AF$3:$AN$5,8,0)</f>
        <v>-2</v>
      </c>
      <c r="AC6" s="20">
        <f t="array" ref="AC6">VLOOKUP($U6,$AF$3:$AN$5,9,0)</f>
        <v>32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69"/>
      <c r="L7" s="69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69"/>
      <c r="L8" s="69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69"/>
      <c r="L9" s="69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1"/>
      <c r="L10" s="71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0.8333333333333334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Emqa</v>
      </c>
      <c r="F12" s="47" t="str">
        <f t="shared" ref="F12:F17" si="7">$E$5</f>
        <v>Adisey95</v>
      </c>
      <c r="G12" s="40">
        <f t="shared" ref="G12:G53" si="8">SUM(K12)</f>
        <v>0</v>
      </c>
      <c r="H12" s="19"/>
      <c r="I12" s="40">
        <f t="shared" ref="I12:I18" si="9">SUM(L12)</f>
        <v>1</v>
      </c>
      <c r="J12" s="19"/>
      <c r="K12" s="47">
        <v>0.0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286.0</v>
      </c>
      <c r="U12" s="49" t="str">
        <f t="shared" ref="U12:U53" si="10">TEXT(B12,"h:mm")&amp;" "&amp;($C$1)&amp;" ("&amp;C12&amp;") "&amp;E12&amp;" "&amp;" - ("&amp;D12&amp;") "&amp;F12&amp;""</f>
        <v>20:00 Bullet shot Cup (Канада) Emqa  - (США) Adisey95</v>
      </c>
      <c r="V12" s="12" t="str">
        <f t="shared" ref="V12:V53" si="11">TEXT(G12,"0")&amp;":"&amp;TEXT(I12,"0")</f>
        <v>0:1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0.8361111111111111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Emqa</v>
      </c>
      <c r="F13" s="47" t="str">
        <f t="shared" si="7"/>
        <v>Adisey95</v>
      </c>
      <c r="G13" s="40">
        <f t="shared" si="8"/>
        <v>1</v>
      </c>
      <c r="H13" s="19"/>
      <c r="I13" s="40">
        <f t="shared" si="9"/>
        <v>1</v>
      </c>
      <c r="J13" s="19"/>
      <c r="K13" s="47">
        <v>1.0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287.0</v>
      </c>
      <c r="U13" s="49" t="str">
        <f t="shared" si="10"/>
        <v>20:04 Bullet shot Cup (Канада) Emqa  - (США) Adisey95</v>
      </c>
      <c r="V13" s="12" t="str">
        <f t="shared" si="11"/>
        <v>1:1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0.8388888888888889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Emqa</v>
      </c>
      <c r="F14" s="47" t="str">
        <f t="shared" si="7"/>
        <v>Adisey95</v>
      </c>
      <c r="G14" s="40">
        <f t="shared" si="8"/>
        <v>1</v>
      </c>
      <c r="H14" s="19"/>
      <c r="I14" s="40">
        <f t="shared" si="9"/>
        <v>0</v>
      </c>
      <c r="J14" s="19"/>
      <c r="K14" s="47">
        <v>1.0</v>
      </c>
      <c r="L14" s="47">
        <v>0.0</v>
      </c>
      <c r="M14" s="12"/>
      <c r="N14" s="12"/>
      <c r="O14" s="12"/>
      <c r="P14" s="12"/>
      <c r="Q14" s="12"/>
      <c r="R14" s="12"/>
      <c r="S14" s="12"/>
      <c r="T14" s="48">
        <v>288.0</v>
      </c>
      <c r="U14" s="49" t="str">
        <f t="shared" si="10"/>
        <v>20:08 Bullet shot Cup (Канада) Emqa  - (США) Adisey95</v>
      </c>
      <c r="V14" s="12" t="str">
        <f t="shared" si="11"/>
        <v>1:0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0.8416666666666667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Handzus</v>
      </c>
      <c r="F15" s="47" t="str">
        <f t="shared" si="7"/>
        <v>Adisey95</v>
      </c>
      <c r="G15" s="40">
        <f t="shared" si="8"/>
        <v>1</v>
      </c>
      <c r="H15" s="19"/>
      <c r="I15" s="40">
        <f t="shared" si="9"/>
        <v>2</v>
      </c>
      <c r="J15" s="19"/>
      <c r="K15" s="47">
        <v>1.0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289.0</v>
      </c>
      <c r="U15" s="49" t="str">
        <f t="shared" si="10"/>
        <v>20:12 Bullet shot Cup (Швеция) Handzus  - (США) Adisey95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0.8444444444444444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Handzus</v>
      </c>
      <c r="F16" s="47" t="str">
        <f t="shared" si="7"/>
        <v>Adisey95</v>
      </c>
      <c r="G16" s="40">
        <f t="shared" si="8"/>
        <v>2</v>
      </c>
      <c r="H16" s="19"/>
      <c r="I16" s="40">
        <f t="shared" si="9"/>
        <v>2</v>
      </c>
      <c r="J16" s="19"/>
      <c r="K16" s="47">
        <v>2.0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290.0</v>
      </c>
      <c r="U16" s="49" t="str">
        <f t="shared" si="10"/>
        <v>20:16 Bullet shot Cup (Швеция) Handzus  - (США) Adisey95</v>
      </c>
      <c r="V16" s="12" t="str">
        <f t="shared" si="11"/>
        <v>2:2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0.8472222222222222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Handzus</v>
      </c>
      <c r="F17" s="47" t="str">
        <f t="shared" si="7"/>
        <v>Adisey95</v>
      </c>
      <c r="G17" s="40">
        <f t="shared" si="8"/>
        <v>1</v>
      </c>
      <c r="H17" s="19"/>
      <c r="I17" s="40">
        <f t="shared" si="9"/>
        <v>1</v>
      </c>
      <c r="J17" s="19"/>
      <c r="K17" s="47">
        <v>1.0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291.0</v>
      </c>
      <c r="U17" s="49" t="str">
        <f t="shared" si="10"/>
        <v>20:20 Bullet shot Cup (Швеция) Handzus  - (США) Adisey95</v>
      </c>
      <c r="V17" s="12" t="str">
        <f t="shared" si="11"/>
        <v>1:1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0.85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Handzus</v>
      </c>
      <c r="F18" s="47" t="str">
        <f t="shared" ref="F18:F23" si="15">$E$4</f>
        <v>Emqa</v>
      </c>
      <c r="G18" s="40">
        <f t="shared" si="8"/>
        <v>1</v>
      </c>
      <c r="H18" s="19"/>
      <c r="I18" s="40">
        <f t="shared" si="9"/>
        <v>2</v>
      </c>
      <c r="J18" s="19"/>
      <c r="K18" s="47">
        <v>1.0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292.0</v>
      </c>
      <c r="U18" s="49" t="str">
        <f t="shared" si="10"/>
        <v>20:24 Bullet shot Cup (Швеция) Handzus  - (Канада) Emqa</v>
      </c>
      <c r="V18" s="12" t="str">
        <f t="shared" si="11"/>
        <v>1:2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0.8527777777777777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Handzus</v>
      </c>
      <c r="F19" s="47" t="str">
        <f t="shared" si="15"/>
        <v>Emqa</v>
      </c>
      <c r="G19" s="40">
        <f t="shared" si="8"/>
        <v>0</v>
      </c>
      <c r="H19" s="19"/>
      <c r="I19" s="40">
        <f t="shared" ref="I19:I23" si="16">SUM(L19,O19)</f>
        <v>1</v>
      </c>
      <c r="J19" s="19"/>
      <c r="K19" s="47">
        <v>0.0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293.0</v>
      </c>
      <c r="U19" s="49" t="str">
        <f t="shared" si="10"/>
        <v>20:28 Bullet shot Cup (Швеция) Handzus  - (Канада) Emqa</v>
      </c>
      <c r="V19" s="12" t="str">
        <f t="shared" si="11"/>
        <v>0:1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0.8555555555555555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Handzus</v>
      </c>
      <c r="F20" s="47" t="str">
        <f t="shared" si="15"/>
        <v>Emqa</v>
      </c>
      <c r="G20" s="40">
        <f t="shared" si="8"/>
        <v>2</v>
      </c>
      <c r="H20" s="19"/>
      <c r="I20" s="40">
        <f t="shared" si="16"/>
        <v>2</v>
      </c>
      <c r="J20" s="19"/>
      <c r="K20" s="47">
        <v>2.0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294.0</v>
      </c>
      <c r="U20" s="49" t="str">
        <f t="shared" si="10"/>
        <v>20:32 Bullet shot Cup (Швеция) Handzus  - (Канада) Emqa</v>
      </c>
      <c r="V20" s="12" t="str">
        <f t="shared" si="11"/>
        <v>2:2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0.8583333333333333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Adisey95</v>
      </c>
      <c r="F21" s="47" t="str">
        <f t="shared" si="15"/>
        <v>Emqa</v>
      </c>
      <c r="G21" s="40">
        <f t="shared" si="8"/>
        <v>2</v>
      </c>
      <c r="H21" s="19"/>
      <c r="I21" s="40">
        <f t="shared" si="16"/>
        <v>1</v>
      </c>
      <c r="J21" s="19"/>
      <c r="K21" s="47">
        <v>2.0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295.0</v>
      </c>
      <c r="U21" s="49" t="str">
        <f t="shared" si="10"/>
        <v>20:36 Bullet shot Cup (США) Adisey95  - (Канада) Emqa</v>
      </c>
      <c r="V21" s="12" t="str">
        <f t="shared" si="11"/>
        <v>2:1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0.8611111111111112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Adisey95</v>
      </c>
      <c r="F22" s="47" t="str">
        <f t="shared" si="15"/>
        <v>Emqa</v>
      </c>
      <c r="G22" s="40">
        <f t="shared" si="8"/>
        <v>2</v>
      </c>
      <c r="H22" s="19"/>
      <c r="I22" s="40">
        <f t="shared" si="16"/>
        <v>2</v>
      </c>
      <c r="J22" s="19"/>
      <c r="K22" s="47">
        <v>2.0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296.0</v>
      </c>
      <c r="U22" s="49" t="str">
        <f t="shared" si="10"/>
        <v>20:40 Bullet shot Cup (США) Adisey95  - (Канада) Emqa</v>
      </c>
      <c r="V22" s="12" t="str">
        <f t="shared" si="11"/>
        <v>2:2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0.8638888888888889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Adisey95</v>
      </c>
      <c r="F23" s="47" t="str">
        <f t="shared" si="15"/>
        <v>Emqa</v>
      </c>
      <c r="G23" s="40">
        <f t="shared" si="8"/>
        <v>1</v>
      </c>
      <c r="H23" s="19"/>
      <c r="I23" s="40">
        <f t="shared" si="16"/>
        <v>2</v>
      </c>
      <c r="J23" s="19"/>
      <c r="K23" s="47">
        <v>1.0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297.0</v>
      </c>
      <c r="U23" s="49" t="str">
        <f t="shared" si="10"/>
        <v>20:44 Bullet shot Cup (США) Adisey95  - (Канада) Emqa</v>
      </c>
      <c r="V23" s="12" t="str">
        <f t="shared" si="11"/>
        <v>1:2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0.8666666666666667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Adisey95</v>
      </c>
      <c r="F24" s="51" t="str">
        <f t="shared" ref="F24:F29" si="20">$E$6</f>
        <v>Handzus</v>
      </c>
      <c r="G24" s="40">
        <f t="shared" si="8"/>
        <v>2</v>
      </c>
      <c r="H24" s="19"/>
      <c r="I24" s="40">
        <f t="shared" ref="I24:I30" si="21">SUM(L24)</f>
        <v>1</v>
      </c>
      <c r="J24" s="19"/>
      <c r="K24" s="47">
        <v>2.0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298.0</v>
      </c>
      <c r="U24" s="49" t="str">
        <f t="shared" si="10"/>
        <v>20:48 Bullet shot Cup (США) Adisey95  - (Швеция) Handzus</v>
      </c>
      <c r="V24" s="12" t="str">
        <f t="shared" si="11"/>
        <v>2:1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0.8694444444444445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Adisey95</v>
      </c>
      <c r="F25" s="51" t="str">
        <f t="shared" si="20"/>
        <v>Handzus</v>
      </c>
      <c r="G25" s="40">
        <f t="shared" si="8"/>
        <v>0</v>
      </c>
      <c r="H25" s="19"/>
      <c r="I25" s="40">
        <f t="shared" si="21"/>
        <v>0</v>
      </c>
      <c r="J25" s="19"/>
      <c r="K25" s="72" t="s">
        <v>59</v>
      </c>
      <c r="L25" s="47" t="s">
        <v>59</v>
      </c>
      <c r="M25" s="12"/>
      <c r="N25" s="12"/>
      <c r="O25" s="12"/>
      <c r="P25" s="12"/>
      <c r="Q25" s="12"/>
      <c r="R25" s="12"/>
      <c r="S25" s="12"/>
      <c r="T25" s="48">
        <v>299.0</v>
      </c>
      <c r="U25" s="49" t="str">
        <f t="shared" si="10"/>
        <v>20:52 Bullet shot Cup (США) Adisey95  - (Швеция) Handzus</v>
      </c>
      <c r="V25" s="12" t="str">
        <f t="shared" si="11"/>
        <v>0:0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0.8722222222222222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Adisey95</v>
      </c>
      <c r="F26" s="51" t="str">
        <f t="shared" si="20"/>
        <v>Handzus</v>
      </c>
      <c r="G26" s="73">
        <f t="shared" si="8"/>
        <v>2</v>
      </c>
      <c r="H26" s="19"/>
      <c r="I26" s="40">
        <f t="shared" si="21"/>
        <v>2</v>
      </c>
      <c r="J26" s="19"/>
      <c r="K26" s="47">
        <v>2.0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300.0</v>
      </c>
      <c r="U26" s="49" t="str">
        <f t="shared" si="10"/>
        <v>20:56 Bullet shot Cup (США) Adisey95  - (Швеция) Handzus</v>
      </c>
      <c r="V26" s="12" t="str">
        <f t="shared" si="11"/>
        <v>2:2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0.875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Emqa</v>
      </c>
      <c r="F27" s="51" t="str">
        <f t="shared" si="20"/>
        <v>Handzus</v>
      </c>
      <c r="G27" s="40">
        <f t="shared" si="8"/>
        <v>0</v>
      </c>
      <c r="H27" s="19"/>
      <c r="I27" s="40">
        <f t="shared" si="21"/>
        <v>1</v>
      </c>
      <c r="J27" s="19"/>
      <c r="K27" s="47">
        <v>0.0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301.0</v>
      </c>
      <c r="U27" s="49" t="str">
        <f t="shared" si="10"/>
        <v>21:00 Bullet shot Cup (Канада) Emqa  - (Швеция) Handzus</v>
      </c>
      <c r="V27" s="12" t="str">
        <f t="shared" si="11"/>
        <v>0:1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0.8777777777777778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Emqa</v>
      </c>
      <c r="F28" s="51" t="str">
        <f t="shared" si="20"/>
        <v>Handzus</v>
      </c>
      <c r="G28" s="40">
        <f t="shared" si="8"/>
        <v>1</v>
      </c>
      <c r="H28" s="19"/>
      <c r="I28" s="40">
        <f t="shared" si="21"/>
        <v>0</v>
      </c>
      <c r="J28" s="19"/>
      <c r="K28" s="47">
        <v>1.0</v>
      </c>
      <c r="L28" s="47">
        <v>0.0</v>
      </c>
      <c r="M28" s="12"/>
      <c r="N28" s="12"/>
      <c r="O28" s="12"/>
      <c r="P28" s="12"/>
      <c r="Q28" s="12"/>
      <c r="R28" s="12"/>
      <c r="S28" s="12"/>
      <c r="T28" s="48">
        <v>302.0</v>
      </c>
      <c r="U28" s="49" t="str">
        <f t="shared" si="10"/>
        <v>21:04 Bullet shot Cup (Канада) Emqa  - (Швеция) Handzus</v>
      </c>
      <c r="V28" s="12" t="str">
        <f t="shared" si="11"/>
        <v>1:0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0.8805555555555555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Emqa</v>
      </c>
      <c r="F29" s="51" t="str">
        <f t="shared" si="20"/>
        <v>Handzus</v>
      </c>
      <c r="G29" s="40">
        <f t="shared" si="8"/>
        <v>2</v>
      </c>
      <c r="H29" s="19"/>
      <c r="I29" s="40">
        <f t="shared" si="21"/>
        <v>2</v>
      </c>
      <c r="J29" s="19"/>
      <c r="K29" s="47">
        <v>2.0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303.0</v>
      </c>
      <c r="U29" s="49" t="str">
        <f t="shared" si="10"/>
        <v>21:08 Bullet shot Cup (Канада) Emqa  - (Швеция) Handzus</v>
      </c>
      <c r="V29" s="12" t="str">
        <f t="shared" si="11"/>
        <v>2:2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0.8833333333333333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Emqa</v>
      </c>
      <c r="F30" s="47" t="str">
        <f t="shared" ref="F30:F35" si="25">$E$5</f>
        <v>Adisey95</v>
      </c>
      <c r="G30" s="40">
        <f t="shared" si="8"/>
        <v>2</v>
      </c>
      <c r="H30" s="19"/>
      <c r="I30" s="40">
        <f t="shared" si="21"/>
        <v>2</v>
      </c>
      <c r="J30" s="19"/>
      <c r="K30" s="47">
        <v>2.0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304.0</v>
      </c>
      <c r="U30" s="49" t="str">
        <f t="shared" si="10"/>
        <v>21:12 Bullet shot Cup (Канада) Emqa  - (США) Adisey95</v>
      </c>
      <c r="V30" s="12" t="str">
        <f t="shared" si="11"/>
        <v>2:2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0.8861111111111111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Emqa</v>
      </c>
      <c r="F31" s="47" t="str">
        <f t="shared" si="25"/>
        <v>Adisey95</v>
      </c>
      <c r="G31" s="40">
        <f t="shared" si="8"/>
        <v>1</v>
      </c>
      <c r="H31" s="19"/>
      <c r="I31" s="40">
        <f t="shared" ref="I31:I35" si="26">SUM(L31,O31)</f>
        <v>2</v>
      </c>
      <c r="J31" s="19"/>
      <c r="K31" s="47">
        <v>1.0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305.0</v>
      </c>
      <c r="U31" s="49" t="str">
        <f t="shared" si="10"/>
        <v>21:16 Bullet shot Cup (Канада) Emqa  - (США) Adisey95</v>
      </c>
      <c r="V31" s="12" t="str">
        <f t="shared" si="11"/>
        <v>1:2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0.8888888888888888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Emqa</v>
      </c>
      <c r="F32" s="47" t="str">
        <f t="shared" si="25"/>
        <v>Adisey95</v>
      </c>
      <c r="G32" s="40">
        <f t="shared" si="8"/>
        <v>0</v>
      </c>
      <c r="H32" s="19"/>
      <c r="I32" s="40">
        <f t="shared" si="26"/>
        <v>0</v>
      </c>
      <c r="J32" s="19"/>
      <c r="K32" s="47" t="s">
        <v>59</v>
      </c>
      <c r="L32" s="47" t="s">
        <v>59</v>
      </c>
      <c r="M32" s="12"/>
      <c r="N32" s="12"/>
      <c r="O32" s="12"/>
      <c r="P32" s="12"/>
      <c r="Q32" s="12"/>
      <c r="R32" s="12"/>
      <c r="S32" s="12"/>
      <c r="T32" s="48">
        <v>306.0</v>
      </c>
      <c r="U32" s="49" t="str">
        <f t="shared" si="10"/>
        <v>21:20 Bullet shot Cup (Канада) Emqa  - (США) Adisey95</v>
      </c>
      <c r="V32" s="12" t="str">
        <f t="shared" si="11"/>
        <v>0:0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0.8916666666666667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Handzus</v>
      </c>
      <c r="F33" s="47" t="str">
        <f t="shared" si="25"/>
        <v>Adisey95</v>
      </c>
      <c r="G33" s="40">
        <f t="shared" si="8"/>
        <v>2</v>
      </c>
      <c r="H33" s="19"/>
      <c r="I33" s="40">
        <f t="shared" si="26"/>
        <v>2</v>
      </c>
      <c r="J33" s="19"/>
      <c r="K33" s="47">
        <v>2.0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307.0</v>
      </c>
      <c r="U33" s="49" t="str">
        <f t="shared" si="10"/>
        <v>21:24 Bullet shot Cup (Швеция) Handzus  - (США) Adisey95</v>
      </c>
      <c r="V33" s="12" t="str">
        <f t="shared" si="11"/>
        <v>2:2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0.8944444444444445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Handzus</v>
      </c>
      <c r="F34" s="47" t="str">
        <f t="shared" si="25"/>
        <v>Adisey95</v>
      </c>
      <c r="G34" s="40">
        <f t="shared" si="8"/>
        <v>1</v>
      </c>
      <c r="H34" s="19"/>
      <c r="I34" s="40">
        <f t="shared" si="26"/>
        <v>0</v>
      </c>
      <c r="J34" s="19"/>
      <c r="K34" s="47">
        <v>1.0</v>
      </c>
      <c r="L34" s="47">
        <v>0.0</v>
      </c>
      <c r="M34" s="12"/>
      <c r="N34" s="12"/>
      <c r="O34" s="12"/>
      <c r="P34" s="12"/>
      <c r="Q34" s="12"/>
      <c r="R34" s="12"/>
      <c r="S34" s="12"/>
      <c r="T34" s="48">
        <v>308.0</v>
      </c>
      <c r="U34" s="49" t="str">
        <f t="shared" si="10"/>
        <v>21:28 Bullet shot Cup (Швеция) Handzus  - (США) Adisey95</v>
      </c>
      <c r="V34" s="12" t="str">
        <f t="shared" si="11"/>
        <v>1:0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0.8972222222222223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Handzus</v>
      </c>
      <c r="F35" s="47" t="str">
        <f t="shared" si="25"/>
        <v>Adisey95</v>
      </c>
      <c r="G35" s="40">
        <f t="shared" si="8"/>
        <v>1</v>
      </c>
      <c r="H35" s="19"/>
      <c r="I35" s="40">
        <f t="shared" si="26"/>
        <v>0</v>
      </c>
      <c r="J35" s="19"/>
      <c r="K35" s="47">
        <v>1.0</v>
      </c>
      <c r="L35" s="47">
        <v>0.0</v>
      </c>
      <c r="M35" s="12"/>
      <c r="N35" s="12"/>
      <c r="O35" s="12"/>
      <c r="P35" s="12"/>
      <c r="Q35" s="12"/>
      <c r="R35" s="12"/>
      <c r="S35" s="12"/>
      <c r="T35" s="48">
        <v>309.0</v>
      </c>
      <c r="U35" s="49" t="str">
        <f t="shared" si="10"/>
        <v>21:32 Bullet shot Cup (Швеция) Handzus  - (США) Adisey95</v>
      </c>
      <c r="V35" s="12" t="str">
        <f t="shared" si="11"/>
        <v>1:0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0.9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Handzus</v>
      </c>
      <c r="F36" s="47" t="str">
        <f t="shared" ref="F36:F41" si="30">$E$4</f>
        <v>Emqa</v>
      </c>
      <c r="G36" s="40">
        <f t="shared" si="8"/>
        <v>1</v>
      </c>
      <c r="H36" s="19"/>
      <c r="I36" s="40">
        <f t="shared" ref="I36:I42" si="31">SUM(L36)</f>
        <v>1</v>
      </c>
      <c r="J36" s="19"/>
      <c r="K36" s="47">
        <v>1.0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310.0</v>
      </c>
      <c r="U36" s="49" t="str">
        <f t="shared" si="10"/>
        <v>21:36 Bullet shot Cup (Швеция) Handzus  - (Канада) Emqa</v>
      </c>
      <c r="V36" s="12" t="str">
        <f t="shared" si="11"/>
        <v>1:1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0.9027777777777778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Handzus</v>
      </c>
      <c r="F37" s="47" t="str">
        <f t="shared" si="30"/>
        <v>Emqa</v>
      </c>
      <c r="G37" s="40">
        <f t="shared" si="8"/>
        <v>2</v>
      </c>
      <c r="H37" s="19"/>
      <c r="I37" s="40">
        <f t="shared" si="31"/>
        <v>0</v>
      </c>
      <c r="J37" s="19"/>
      <c r="K37" s="47">
        <v>2.0</v>
      </c>
      <c r="L37" s="47">
        <v>0.0</v>
      </c>
      <c r="M37" s="12"/>
      <c r="N37" s="12"/>
      <c r="O37" s="12"/>
      <c r="P37" s="12"/>
      <c r="Q37" s="12"/>
      <c r="R37" s="12"/>
      <c r="S37" s="12"/>
      <c r="T37" s="48">
        <v>311.0</v>
      </c>
      <c r="U37" s="49" t="str">
        <f t="shared" si="10"/>
        <v>21:40 Bullet shot Cup (Швеция) Handzus  - (Канада) Emqa</v>
      </c>
      <c r="V37" s="12" t="str">
        <f t="shared" si="11"/>
        <v>2:0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0.9055555555555556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Handzus</v>
      </c>
      <c r="F38" s="47" t="str">
        <f t="shared" si="30"/>
        <v>Emqa</v>
      </c>
      <c r="G38" s="40">
        <f t="shared" si="8"/>
        <v>2</v>
      </c>
      <c r="H38" s="19"/>
      <c r="I38" s="40">
        <f t="shared" si="31"/>
        <v>2</v>
      </c>
      <c r="J38" s="19"/>
      <c r="K38" s="47">
        <v>2.0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312.0</v>
      </c>
      <c r="U38" s="49" t="str">
        <f t="shared" si="10"/>
        <v>21:44 Bullet shot Cup (Швеция) Handzus  - (Канада) Emqa</v>
      </c>
      <c r="V38" s="12" t="str">
        <f t="shared" si="11"/>
        <v>2:2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0.9083333333333333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Adisey95</v>
      </c>
      <c r="F39" s="47" t="str">
        <f t="shared" si="30"/>
        <v>Emqa</v>
      </c>
      <c r="G39" s="40">
        <f t="shared" si="8"/>
        <v>1</v>
      </c>
      <c r="H39" s="19"/>
      <c r="I39" s="40">
        <f t="shared" si="31"/>
        <v>1</v>
      </c>
      <c r="J39" s="19"/>
      <c r="K39" s="47">
        <v>1.0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313.0</v>
      </c>
      <c r="U39" s="49" t="str">
        <f t="shared" si="10"/>
        <v>21:48 Bullet shot Cup (США) Adisey95  - (Канада) Emqa</v>
      </c>
      <c r="V39" s="12" t="str">
        <f t="shared" si="11"/>
        <v>1:1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0.9111111111111111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Adisey95</v>
      </c>
      <c r="F40" s="47" t="str">
        <f t="shared" si="30"/>
        <v>Emqa</v>
      </c>
      <c r="G40" s="40">
        <f t="shared" si="8"/>
        <v>0</v>
      </c>
      <c r="H40" s="19"/>
      <c r="I40" s="40">
        <f t="shared" si="31"/>
        <v>1</v>
      </c>
      <c r="J40" s="19"/>
      <c r="K40" s="47">
        <v>0.0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314.0</v>
      </c>
      <c r="U40" s="49" t="str">
        <f t="shared" si="10"/>
        <v>21:52 Bullet shot Cup (США) Adisey95  - (Канада) Emqa</v>
      </c>
      <c r="V40" s="12" t="str">
        <f t="shared" si="11"/>
        <v>0:1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0.9138888888888889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Adisey95</v>
      </c>
      <c r="F41" s="47" t="str">
        <f t="shared" si="30"/>
        <v>Emqa</v>
      </c>
      <c r="G41" s="40">
        <f t="shared" si="8"/>
        <v>1</v>
      </c>
      <c r="H41" s="19"/>
      <c r="I41" s="40">
        <f t="shared" si="31"/>
        <v>1</v>
      </c>
      <c r="J41" s="19"/>
      <c r="K41" s="47">
        <v>1.0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315.0</v>
      </c>
      <c r="U41" s="49" t="str">
        <f t="shared" si="10"/>
        <v>21:56 Bullet shot Cup (США) Adisey95  - (Канада) Emqa</v>
      </c>
      <c r="V41" s="12" t="str">
        <f t="shared" si="11"/>
        <v>1:1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0.9166666666666666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Adisey95</v>
      </c>
      <c r="F42" s="47" t="str">
        <f t="shared" ref="F42:F47" si="35">$E$6</f>
        <v>Handzus</v>
      </c>
      <c r="G42" s="40">
        <f t="shared" si="8"/>
        <v>2</v>
      </c>
      <c r="H42" s="19"/>
      <c r="I42" s="40">
        <f t="shared" si="31"/>
        <v>1</v>
      </c>
      <c r="J42" s="19"/>
      <c r="K42" s="47">
        <v>2.0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316.0</v>
      </c>
      <c r="U42" s="49" t="str">
        <f t="shared" si="10"/>
        <v>22:00 Bullet shot Cup (США) Adisey95  - (Швеция) Handzus</v>
      </c>
      <c r="V42" s="12" t="str">
        <f t="shared" si="11"/>
        <v>2:1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0.9194444444444444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Adisey95</v>
      </c>
      <c r="F43" s="47" t="str">
        <f t="shared" si="35"/>
        <v>Handzus</v>
      </c>
      <c r="G43" s="40">
        <f t="shared" si="8"/>
        <v>0</v>
      </c>
      <c r="H43" s="19"/>
      <c r="I43" s="40">
        <f t="shared" ref="I43:I47" si="36">SUM(L43,O43)</f>
        <v>1</v>
      </c>
      <c r="J43" s="19"/>
      <c r="K43" s="47">
        <v>0.0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317.0</v>
      </c>
      <c r="U43" s="49" t="str">
        <f t="shared" si="10"/>
        <v>22:04 Bullet shot Cup (США) Adisey95  - (Швеция) Handzus</v>
      </c>
      <c r="V43" s="12" t="str">
        <f t="shared" si="11"/>
        <v>0:1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0.9222222222222223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Adisey95</v>
      </c>
      <c r="F44" s="47" t="str">
        <f t="shared" si="35"/>
        <v>Handzus</v>
      </c>
      <c r="G44" s="40">
        <f t="shared" si="8"/>
        <v>0</v>
      </c>
      <c r="H44" s="19"/>
      <c r="I44" s="40">
        <f t="shared" si="36"/>
        <v>1</v>
      </c>
      <c r="J44" s="19"/>
      <c r="K44" s="47">
        <v>0.0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318.0</v>
      </c>
      <c r="U44" s="49" t="str">
        <f t="shared" si="10"/>
        <v>22:08 Bullet shot Cup (США) Adisey95  - (Швеция) Handzus</v>
      </c>
      <c r="V44" s="12" t="str">
        <f t="shared" si="11"/>
        <v>0:1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0.925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Emqa</v>
      </c>
      <c r="F45" s="47" t="str">
        <f t="shared" si="35"/>
        <v>Handzus</v>
      </c>
      <c r="G45" s="40">
        <f t="shared" si="8"/>
        <v>2</v>
      </c>
      <c r="H45" s="19"/>
      <c r="I45" s="40">
        <f t="shared" si="36"/>
        <v>0</v>
      </c>
      <c r="J45" s="19"/>
      <c r="K45" s="47">
        <v>2.0</v>
      </c>
      <c r="L45" s="47">
        <v>0.0</v>
      </c>
      <c r="M45" s="12"/>
      <c r="N45" s="12"/>
      <c r="O45" s="12"/>
      <c r="P45" s="12"/>
      <c r="Q45" s="12"/>
      <c r="R45" s="12"/>
      <c r="S45" s="12"/>
      <c r="T45" s="48">
        <v>319.0</v>
      </c>
      <c r="U45" s="49" t="str">
        <f t="shared" si="10"/>
        <v>22:12 Bullet shot Cup (Канада) Emqa  - (Швеция) Handzus</v>
      </c>
      <c r="V45" s="12" t="str">
        <f t="shared" si="11"/>
        <v>2:0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0.9277777777777778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Emqa</v>
      </c>
      <c r="F46" s="47" t="str">
        <f t="shared" si="35"/>
        <v>Handzus</v>
      </c>
      <c r="G46" s="40">
        <f t="shared" si="8"/>
        <v>2</v>
      </c>
      <c r="H46" s="19"/>
      <c r="I46" s="40">
        <f t="shared" si="36"/>
        <v>0</v>
      </c>
      <c r="J46" s="19"/>
      <c r="K46" s="47">
        <v>2.0</v>
      </c>
      <c r="L46" s="47">
        <v>0.0</v>
      </c>
      <c r="M46" s="12"/>
      <c r="N46" s="12"/>
      <c r="O46" s="12"/>
      <c r="P46" s="12"/>
      <c r="Q46" s="12"/>
      <c r="R46" s="12"/>
      <c r="S46" s="12"/>
      <c r="T46" s="48">
        <v>320.0</v>
      </c>
      <c r="U46" s="49" t="str">
        <f t="shared" si="10"/>
        <v>22:16 Bullet shot Cup (Канада) Emqa  - (Швеция) Handzus</v>
      </c>
      <c r="V46" s="12" t="str">
        <f t="shared" si="11"/>
        <v>2:0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0.9305555555555556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Emqa</v>
      </c>
      <c r="F47" s="47" t="str">
        <f t="shared" si="35"/>
        <v>Handzus</v>
      </c>
      <c r="G47" s="40">
        <f t="shared" si="8"/>
        <v>1</v>
      </c>
      <c r="H47" s="19"/>
      <c r="I47" s="40">
        <f t="shared" si="36"/>
        <v>1</v>
      </c>
      <c r="J47" s="19"/>
      <c r="K47" s="47">
        <v>1.0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321.0</v>
      </c>
      <c r="U47" s="49" t="str">
        <f t="shared" si="10"/>
        <v>22:20 Bullet shot Cup (Канада) Emqa  - (Швеция) Handzus</v>
      </c>
      <c r="V47" s="12" t="str">
        <f t="shared" si="11"/>
        <v>1:1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0.9333333333333333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Emqa</v>
      </c>
      <c r="F48" s="47" t="str">
        <f t="shared" ref="F48:F51" si="40">$E$5</f>
        <v>Adisey95</v>
      </c>
      <c r="G48" s="40">
        <f t="shared" si="8"/>
        <v>1</v>
      </c>
      <c r="H48" s="19"/>
      <c r="I48" s="40">
        <f>SUM(L48)</f>
        <v>1</v>
      </c>
      <c r="J48" s="19"/>
      <c r="K48" s="47">
        <v>1.0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322.0</v>
      </c>
      <c r="U48" s="49" t="str">
        <f t="shared" si="10"/>
        <v>22:24 Bullet shot Cup (Канада) Emqa  - (США) Adisey95</v>
      </c>
      <c r="V48" s="12" t="str">
        <f t="shared" si="11"/>
        <v>1:1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0.9361111111111111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Emqa</v>
      </c>
      <c r="F49" s="47" t="str">
        <f t="shared" si="40"/>
        <v>Adisey95</v>
      </c>
      <c r="G49" s="40">
        <f t="shared" si="8"/>
        <v>0</v>
      </c>
      <c r="H49" s="19"/>
      <c r="I49" s="40">
        <f t="shared" ref="I49:I53" si="41">SUM(L49,O49)</f>
        <v>0</v>
      </c>
      <c r="J49" s="19"/>
      <c r="K49" s="47">
        <v>0.0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323.0</v>
      </c>
      <c r="U49" s="49" t="str">
        <f t="shared" si="10"/>
        <v>22:28 Bullet shot Cup (Канада) Emqa  - (США) Adisey95</v>
      </c>
      <c r="V49" s="12" t="str">
        <f t="shared" si="11"/>
        <v>0:0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0.9388888888888889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Handzus</v>
      </c>
      <c r="F50" s="47" t="str">
        <f t="shared" si="40"/>
        <v>Adisey95</v>
      </c>
      <c r="G50" s="40">
        <f t="shared" si="8"/>
        <v>1</v>
      </c>
      <c r="H50" s="19"/>
      <c r="I50" s="40">
        <f t="shared" si="41"/>
        <v>0</v>
      </c>
      <c r="J50" s="19"/>
      <c r="K50" s="47">
        <v>1.0</v>
      </c>
      <c r="L50" s="47">
        <v>0.0</v>
      </c>
      <c r="M50" s="12"/>
      <c r="N50" s="12"/>
      <c r="O50" s="12"/>
      <c r="P50" s="12"/>
      <c r="Q50" s="12"/>
      <c r="R50" s="12"/>
      <c r="S50" s="12"/>
      <c r="T50" s="48">
        <v>324.0</v>
      </c>
      <c r="U50" s="49" t="str">
        <f t="shared" si="10"/>
        <v>22:32 Bullet shot Cup (Швеция) Handzus  - (США) Adisey95</v>
      </c>
      <c r="V50" s="12" t="str">
        <f t="shared" si="11"/>
        <v>1:0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0.9416666666666667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Handzus</v>
      </c>
      <c r="F51" s="47" t="str">
        <f t="shared" si="40"/>
        <v>Adisey95</v>
      </c>
      <c r="G51" s="40">
        <f t="shared" si="8"/>
        <v>1</v>
      </c>
      <c r="H51" s="19"/>
      <c r="I51" s="40">
        <f t="shared" si="41"/>
        <v>1</v>
      </c>
      <c r="J51" s="19"/>
      <c r="K51" s="47">
        <v>1.0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325.0</v>
      </c>
      <c r="U51" s="49" t="str">
        <f t="shared" si="10"/>
        <v>22:36 Bullet shot Cup (Швеция) Handzus  - (США) Adisey95</v>
      </c>
      <c r="V51" s="12" t="str">
        <f t="shared" si="11"/>
        <v>1:1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0.9444444444444444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Handzus</v>
      </c>
      <c r="F52" s="47" t="str">
        <f t="shared" ref="F52:F53" si="45">$E$4</f>
        <v>Emqa</v>
      </c>
      <c r="G52" s="40">
        <f t="shared" si="8"/>
        <v>0</v>
      </c>
      <c r="H52" s="19"/>
      <c r="I52" s="40">
        <f t="shared" si="41"/>
        <v>0</v>
      </c>
      <c r="J52" s="19"/>
      <c r="K52" s="47" t="s">
        <v>59</v>
      </c>
      <c r="L52" s="47" t="s">
        <v>59</v>
      </c>
      <c r="M52" s="12"/>
      <c r="N52" s="12"/>
      <c r="O52" s="12"/>
      <c r="P52" s="12"/>
      <c r="Q52" s="12"/>
      <c r="R52" s="12"/>
      <c r="S52" s="12"/>
      <c r="T52" s="48">
        <v>326.0</v>
      </c>
      <c r="U52" s="49" t="str">
        <f t="shared" si="10"/>
        <v>22:40 Bullet shot Cup (Швеция) Handzus  - (Канада) Emqa</v>
      </c>
      <c r="V52" s="12" t="str">
        <f t="shared" si="11"/>
        <v>0:0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0.9472222222222222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Handzus</v>
      </c>
      <c r="F53" s="47" t="str">
        <f t="shared" si="45"/>
        <v>Emqa</v>
      </c>
      <c r="G53" s="40">
        <f t="shared" si="8"/>
        <v>1</v>
      </c>
      <c r="H53" s="19"/>
      <c r="I53" s="40">
        <f t="shared" si="41"/>
        <v>1</v>
      </c>
      <c r="J53" s="19"/>
      <c r="K53" s="47">
        <v>1.0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327.0</v>
      </c>
      <c r="U53" s="49" t="str">
        <f t="shared" si="10"/>
        <v>22:44 Bullet shot Cup (Швеция) Handzus  - (Канада) Emqa</v>
      </c>
      <c r="V53" s="12" t="str">
        <f t="shared" si="11"/>
        <v>1:1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5"/>
      <c r="L54" s="75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5"/>
      <c r="L55" s="75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5"/>
      <c r="L56" s="75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5"/>
      <c r="L57" s="75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5"/>
      <c r="L58" s="75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5"/>
      <c r="L59" s="75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5"/>
      <c r="L60" s="75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5"/>
      <c r="L61" s="75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5"/>
      <c r="L62" s="75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5"/>
      <c r="L63" s="75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5"/>
      <c r="L64" s="75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5"/>
      <c r="L65" s="75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5"/>
      <c r="L66" s="75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5"/>
      <c r="L67" s="75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5"/>
      <c r="L68" s="75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5"/>
      <c r="L69" s="75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5"/>
      <c r="L70" s="75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5"/>
      <c r="L71" s="75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5"/>
      <c r="L72" s="75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5"/>
      <c r="L73" s="75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5"/>
      <c r="L74" s="75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5"/>
      <c r="L75" s="75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5"/>
      <c r="L76" s="75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5"/>
      <c r="L77" s="75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5"/>
      <c r="L78" s="75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5"/>
      <c r="L79" s="75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5"/>
      <c r="L80" s="75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5"/>
      <c r="L81" s="75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5"/>
      <c r="L82" s="75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5"/>
      <c r="L83" s="75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5"/>
      <c r="L84" s="75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5"/>
      <c r="L85" s="75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5"/>
      <c r="L86" s="75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5"/>
      <c r="L87" s="75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5"/>
      <c r="L88" s="75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5"/>
      <c r="L89" s="75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5"/>
      <c r="L90" s="75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5"/>
      <c r="L91" s="75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5"/>
      <c r="L92" s="75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5"/>
      <c r="L93" s="75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5"/>
      <c r="L94" s="75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5"/>
      <c r="L95" s="75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5"/>
      <c r="L96" s="75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5"/>
      <c r="L97" s="75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5"/>
      <c r="L98" s="75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5"/>
      <c r="L99" s="75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5"/>
      <c r="L100" s="75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5"/>
      <c r="L101" s="75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5"/>
      <c r="L102" s="75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5"/>
      <c r="L103" s="75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5"/>
      <c r="L104" s="75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5"/>
      <c r="L105" s="75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5"/>
      <c r="L106" s="75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5"/>
      <c r="L107" s="75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5"/>
      <c r="L108" s="75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5"/>
      <c r="L109" s="75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5"/>
      <c r="L110" s="75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5"/>
      <c r="L111" s="75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5"/>
      <c r="L112" s="75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5"/>
      <c r="L113" s="75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5"/>
      <c r="L114" s="75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5"/>
      <c r="L115" s="75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5"/>
      <c r="L116" s="75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5"/>
      <c r="L117" s="75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5"/>
      <c r="L118" s="75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5"/>
      <c r="L119" s="75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5"/>
      <c r="L120" s="75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5"/>
      <c r="L121" s="75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5"/>
      <c r="L122" s="75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5"/>
      <c r="L123" s="75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5"/>
      <c r="L124" s="75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5"/>
      <c r="L125" s="75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5"/>
      <c r="L126" s="75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5"/>
      <c r="L127" s="75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5"/>
      <c r="L128" s="75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5"/>
      <c r="L129" s="75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5"/>
      <c r="L130" s="75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5"/>
      <c r="L131" s="75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5"/>
      <c r="L132" s="75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5"/>
      <c r="L133" s="75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5"/>
      <c r="L134" s="75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5"/>
      <c r="L135" s="75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5"/>
      <c r="L136" s="75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5"/>
      <c r="L137" s="75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5"/>
      <c r="L138" s="75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5"/>
      <c r="L139" s="75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5"/>
      <c r="L140" s="75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5"/>
      <c r="L141" s="75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5"/>
      <c r="L142" s="75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5"/>
      <c r="L143" s="75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5"/>
      <c r="L144" s="75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5"/>
      <c r="L145" s="75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5"/>
      <c r="L146" s="75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5"/>
      <c r="L147" s="75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5"/>
      <c r="L148" s="75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5"/>
      <c r="L149" s="75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5"/>
      <c r="L150" s="75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5"/>
      <c r="L151" s="75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5"/>
      <c r="L152" s="75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5"/>
      <c r="L153" s="75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5"/>
      <c r="L154" s="75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5"/>
      <c r="L155" s="75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5"/>
      <c r="L156" s="75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5"/>
      <c r="L157" s="75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5"/>
      <c r="L158" s="75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5"/>
      <c r="L159" s="75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5"/>
      <c r="L160" s="75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5"/>
      <c r="L161" s="75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5"/>
      <c r="L162" s="75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5"/>
      <c r="L163" s="75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5"/>
      <c r="L164" s="75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5"/>
      <c r="L165" s="75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5"/>
      <c r="L166" s="75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5"/>
      <c r="L167" s="75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5"/>
      <c r="L168" s="75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5"/>
      <c r="L169" s="75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5"/>
      <c r="L170" s="75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5"/>
      <c r="L171" s="75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5"/>
      <c r="L172" s="75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5"/>
      <c r="L173" s="75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5"/>
      <c r="L174" s="75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5"/>
      <c r="L175" s="75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5"/>
      <c r="L176" s="75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5"/>
      <c r="L177" s="75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5"/>
      <c r="L178" s="75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5"/>
      <c r="L179" s="75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5"/>
      <c r="L180" s="75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5"/>
      <c r="L181" s="75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5"/>
      <c r="L182" s="75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5"/>
      <c r="L183" s="75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5"/>
      <c r="L184" s="75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5"/>
      <c r="L185" s="75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5"/>
      <c r="L186" s="75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5"/>
      <c r="L187" s="75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5"/>
      <c r="L188" s="75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5"/>
      <c r="L189" s="75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5"/>
      <c r="L190" s="75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5"/>
      <c r="L191" s="75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5"/>
      <c r="L192" s="75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5"/>
      <c r="L193" s="75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5"/>
      <c r="L194" s="75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5"/>
      <c r="L195" s="75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5"/>
      <c r="L196" s="75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5"/>
      <c r="L197" s="75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5"/>
      <c r="L198" s="75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5"/>
      <c r="L199" s="75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5"/>
      <c r="L200" s="75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5"/>
      <c r="L201" s="75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5"/>
      <c r="L202" s="75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5"/>
      <c r="L203" s="75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5"/>
      <c r="L204" s="75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5"/>
      <c r="L205" s="75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5"/>
      <c r="L206" s="75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5"/>
      <c r="L207" s="75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5"/>
      <c r="L208" s="75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5"/>
      <c r="L209" s="75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5"/>
      <c r="L210" s="75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5"/>
      <c r="L211" s="75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5"/>
      <c r="L212" s="75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5"/>
      <c r="L213" s="75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5"/>
      <c r="L214" s="75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5"/>
      <c r="L215" s="75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5"/>
      <c r="L216" s="75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5"/>
      <c r="L217" s="75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5"/>
      <c r="L218" s="75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5"/>
      <c r="L219" s="75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5"/>
      <c r="L220" s="75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5"/>
      <c r="L221" s="75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5"/>
      <c r="L222" s="75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5"/>
      <c r="L223" s="75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5"/>
      <c r="L224" s="75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5"/>
      <c r="L225" s="75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6"/>
      <c r="L226" s="76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6"/>
      <c r="L227" s="76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6"/>
      <c r="L228" s="76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6"/>
      <c r="L229" s="76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6"/>
      <c r="L230" s="76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6"/>
      <c r="L231" s="76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6"/>
      <c r="L232" s="76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6"/>
      <c r="L233" s="76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6"/>
      <c r="L234" s="76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6"/>
      <c r="L235" s="76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6"/>
      <c r="L236" s="76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6"/>
      <c r="L237" s="76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6"/>
      <c r="L238" s="76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6"/>
      <c r="L239" s="76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6"/>
      <c r="L240" s="76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6"/>
      <c r="L241" s="76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6"/>
      <c r="L242" s="76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6"/>
      <c r="L243" s="76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6"/>
      <c r="L244" s="76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6"/>
      <c r="L245" s="76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6"/>
      <c r="L246" s="76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6"/>
      <c r="L247" s="76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6"/>
      <c r="L248" s="76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6"/>
      <c r="L249" s="76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6"/>
      <c r="L250" s="76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6"/>
      <c r="L251" s="76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6"/>
      <c r="L252" s="76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6"/>
      <c r="L253" s="76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6"/>
      <c r="L254" s="76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6"/>
      <c r="L255" s="76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6"/>
      <c r="L256" s="76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6"/>
      <c r="L257" s="76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6"/>
      <c r="L258" s="76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6"/>
      <c r="L259" s="76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6"/>
      <c r="L260" s="76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6"/>
      <c r="L261" s="76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6"/>
      <c r="L262" s="76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6"/>
      <c r="L263" s="76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6"/>
      <c r="L264" s="76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6"/>
      <c r="L265" s="76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6"/>
      <c r="L266" s="76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6"/>
      <c r="L267" s="76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6"/>
      <c r="L268" s="76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6"/>
      <c r="L269" s="76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6"/>
      <c r="L270" s="76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6"/>
      <c r="L271" s="76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6"/>
      <c r="L272" s="76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6"/>
      <c r="L273" s="76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6"/>
      <c r="L274" s="76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6"/>
      <c r="L275" s="76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6"/>
      <c r="L276" s="76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6"/>
      <c r="L277" s="76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6"/>
      <c r="L278" s="76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6"/>
      <c r="L279" s="76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6"/>
      <c r="L280" s="76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6"/>
      <c r="L281" s="76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6"/>
      <c r="L282" s="76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6"/>
      <c r="L283" s="76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6"/>
      <c r="L284" s="76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6"/>
      <c r="L285" s="76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6"/>
      <c r="L286" s="76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6"/>
      <c r="L287" s="76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6"/>
      <c r="L288" s="76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6"/>
      <c r="L289" s="76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6"/>
      <c r="L290" s="76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6"/>
      <c r="L291" s="76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6"/>
      <c r="L292" s="76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6"/>
      <c r="L293" s="76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6"/>
      <c r="L294" s="76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6"/>
      <c r="L295" s="76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6"/>
      <c r="L296" s="76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6"/>
      <c r="L297" s="76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6"/>
      <c r="L298" s="76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6"/>
      <c r="L299" s="76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6"/>
      <c r="L300" s="76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6"/>
      <c r="L301" s="76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6"/>
      <c r="L302" s="76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6"/>
      <c r="L303" s="76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6"/>
      <c r="L304" s="76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6"/>
      <c r="L305" s="76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6"/>
      <c r="L306" s="76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6"/>
      <c r="L307" s="76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6"/>
      <c r="L308" s="76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6"/>
      <c r="L309" s="76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6"/>
      <c r="L310" s="76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6"/>
      <c r="L311" s="76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6"/>
      <c r="L312" s="76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6"/>
      <c r="L313" s="76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6"/>
      <c r="L314" s="76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6"/>
      <c r="L315" s="76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6"/>
      <c r="L316" s="76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6"/>
      <c r="L317" s="76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6"/>
      <c r="L318" s="76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6"/>
      <c r="L319" s="76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6"/>
      <c r="L320" s="76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6"/>
      <c r="L321" s="76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6"/>
      <c r="L322" s="76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6"/>
      <c r="L323" s="76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6"/>
      <c r="L324" s="76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6"/>
      <c r="L325" s="76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6"/>
      <c r="L326" s="76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6"/>
      <c r="L327" s="76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6"/>
      <c r="L328" s="76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6"/>
      <c r="L329" s="76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6"/>
      <c r="L330" s="76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6"/>
      <c r="L331" s="76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6"/>
      <c r="L332" s="76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6"/>
      <c r="L333" s="76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6"/>
      <c r="L334" s="76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6"/>
      <c r="L335" s="76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6"/>
      <c r="L336" s="76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6"/>
      <c r="L337" s="76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6"/>
      <c r="L338" s="76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6"/>
      <c r="L339" s="76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6"/>
      <c r="L340" s="76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6"/>
      <c r="L341" s="76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6"/>
      <c r="L342" s="76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6"/>
      <c r="L343" s="76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6"/>
      <c r="L344" s="76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6"/>
      <c r="L345" s="76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6"/>
      <c r="L346" s="76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6"/>
      <c r="L347" s="76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6"/>
      <c r="L348" s="76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6"/>
      <c r="L349" s="76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6"/>
      <c r="L350" s="76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6"/>
      <c r="L351" s="76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6"/>
      <c r="L352" s="76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6"/>
      <c r="L353" s="76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6"/>
      <c r="L354" s="76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6"/>
      <c r="L355" s="76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6"/>
      <c r="L356" s="76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6"/>
      <c r="L357" s="76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6"/>
      <c r="L358" s="76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6"/>
      <c r="L359" s="76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6"/>
      <c r="L360" s="76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6"/>
      <c r="L361" s="76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6"/>
      <c r="L362" s="76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6"/>
      <c r="L363" s="76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6"/>
      <c r="L364" s="76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6"/>
      <c r="L365" s="76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6"/>
      <c r="L366" s="76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6"/>
      <c r="L367" s="76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6"/>
      <c r="L368" s="76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6"/>
      <c r="L369" s="76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6"/>
      <c r="L370" s="76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6"/>
      <c r="L371" s="76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6"/>
      <c r="L372" s="76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6"/>
      <c r="L373" s="76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6"/>
      <c r="L374" s="76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6"/>
      <c r="L375" s="76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6"/>
      <c r="L376" s="76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6"/>
      <c r="L377" s="76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6"/>
      <c r="L378" s="76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6"/>
      <c r="L379" s="76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6"/>
      <c r="L380" s="76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6"/>
      <c r="L381" s="76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6"/>
      <c r="L382" s="76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6"/>
      <c r="L383" s="76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6"/>
      <c r="L384" s="76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6"/>
      <c r="L385" s="76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6"/>
      <c r="L386" s="76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6"/>
      <c r="L387" s="76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6"/>
      <c r="L388" s="76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6"/>
      <c r="L389" s="76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6"/>
      <c r="L390" s="76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6"/>
      <c r="L391" s="76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6"/>
      <c r="L392" s="76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6"/>
      <c r="L393" s="76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6"/>
      <c r="L394" s="76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6"/>
      <c r="L395" s="76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6"/>
      <c r="L396" s="76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6"/>
      <c r="L397" s="76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6"/>
      <c r="L398" s="76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6"/>
      <c r="L399" s="76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6"/>
      <c r="L400" s="76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6"/>
      <c r="L401" s="76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6"/>
      <c r="L402" s="76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6"/>
      <c r="L403" s="76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6"/>
      <c r="L404" s="76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6"/>
      <c r="L405" s="76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6"/>
      <c r="L406" s="76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6"/>
      <c r="L407" s="76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6"/>
      <c r="L408" s="76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6"/>
      <c r="L409" s="76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6"/>
      <c r="L410" s="76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6"/>
      <c r="L411" s="76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6"/>
      <c r="L412" s="76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6"/>
      <c r="L413" s="76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6"/>
      <c r="L414" s="76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6"/>
      <c r="L415" s="76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6"/>
      <c r="L416" s="76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6"/>
      <c r="L417" s="76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6"/>
      <c r="L418" s="76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6"/>
      <c r="L419" s="76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6"/>
      <c r="L420" s="76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6"/>
      <c r="L421" s="76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6"/>
      <c r="L422" s="76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6"/>
      <c r="L423" s="76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6"/>
      <c r="L424" s="76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6"/>
      <c r="L425" s="76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6"/>
      <c r="L426" s="76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6"/>
      <c r="L427" s="76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6"/>
      <c r="L428" s="76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6"/>
      <c r="L429" s="76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6"/>
      <c r="L430" s="76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6"/>
      <c r="L431" s="76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6"/>
      <c r="L432" s="76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6"/>
      <c r="L433" s="76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6"/>
      <c r="L434" s="76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6"/>
      <c r="L435" s="76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6"/>
      <c r="L436" s="76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6"/>
      <c r="L437" s="76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6"/>
      <c r="L438" s="76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6"/>
      <c r="L439" s="76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6"/>
      <c r="L440" s="76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6"/>
      <c r="L441" s="76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6"/>
      <c r="L442" s="76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6"/>
      <c r="L443" s="76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6"/>
      <c r="L444" s="76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6"/>
      <c r="L445" s="76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6"/>
      <c r="L446" s="76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6"/>
      <c r="L447" s="76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6"/>
      <c r="L448" s="76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6"/>
      <c r="L449" s="76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6"/>
      <c r="L450" s="76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6"/>
      <c r="L451" s="76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6"/>
      <c r="L452" s="76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6"/>
      <c r="L453" s="76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6"/>
      <c r="L454" s="76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6"/>
      <c r="L455" s="76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6"/>
      <c r="L456" s="76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6"/>
      <c r="L457" s="76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6"/>
      <c r="L458" s="76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6"/>
      <c r="L459" s="76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6"/>
      <c r="L460" s="76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6"/>
      <c r="L461" s="76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6"/>
      <c r="L462" s="76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6"/>
      <c r="L463" s="76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6"/>
      <c r="L464" s="76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6"/>
      <c r="L465" s="76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6"/>
      <c r="L466" s="76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6"/>
      <c r="L467" s="76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6"/>
      <c r="L468" s="76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6"/>
      <c r="L469" s="76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6"/>
      <c r="L470" s="76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6"/>
      <c r="L471" s="76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6"/>
      <c r="L472" s="76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6"/>
      <c r="L473" s="76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6"/>
      <c r="L474" s="76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6"/>
      <c r="L475" s="76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6"/>
      <c r="L476" s="76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6"/>
      <c r="L477" s="76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6"/>
      <c r="L478" s="76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6"/>
      <c r="L479" s="76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6"/>
      <c r="L480" s="76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6"/>
      <c r="L481" s="76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6"/>
      <c r="L482" s="76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6"/>
      <c r="L483" s="76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6"/>
      <c r="L484" s="76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6"/>
      <c r="L485" s="76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6"/>
      <c r="L486" s="76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6"/>
      <c r="L487" s="76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6"/>
      <c r="L488" s="76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6"/>
      <c r="L489" s="76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6"/>
      <c r="L490" s="76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6"/>
      <c r="L491" s="76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6"/>
      <c r="L492" s="76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6"/>
      <c r="L493" s="76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6"/>
      <c r="L494" s="76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6"/>
      <c r="L495" s="76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6"/>
      <c r="L496" s="76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6"/>
      <c r="L497" s="76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6"/>
      <c r="L498" s="76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6"/>
      <c r="L499" s="76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6"/>
      <c r="L500" s="76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6"/>
      <c r="L501" s="76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6"/>
      <c r="L502" s="76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6"/>
      <c r="L503" s="76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6"/>
      <c r="L504" s="76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6"/>
      <c r="L505" s="76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6"/>
      <c r="L506" s="76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6"/>
      <c r="L507" s="76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6"/>
      <c r="L508" s="76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6"/>
      <c r="L509" s="76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6"/>
      <c r="L510" s="76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6"/>
      <c r="L511" s="76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6"/>
      <c r="L512" s="76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6"/>
      <c r="L513" s="76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6"/>
      <c r="L514" s="76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6"/>
      <c r="L515" s="76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6"/>
      <c r="L516" s="76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6"/>
      <c r="L517" s="76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6"/>
      <c r="L518" s="76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6"/>
      <c r="L519" s="76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6"/>
      <c r="L520" s="76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6"/>
      <c r="L521" s="76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6"/>
      <c r="L522" s="76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6"/>
      <c r="L523" s="76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6"/>
      <c r="L524" s="76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6"/>
      <c r="L525" s="76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6"/>
      <c r="L526" s="76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6"/>
      <c r="L527" s="76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6"/>
      <c r="L528" s="76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6"/>
      <c r="L529" s="76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6"/>
      <c r="L530" s="76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6"/>
      <c r="L531" s="76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6"/>
      <c r="L532" s="76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6"/>
      <c r="L533" s="76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6"/>
      <c r="L534" s="76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6"/>
      <c r="L535" s="76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6"/>
      <c r="L536" s="76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6"/>
      <c r="L537" s="76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6"/>
      <c r="L538" s="76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6"/>
      <c r="L539" s="76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6"/>
      <c r="L540" s="76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6"/>
      <c r="L541" s="76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6"/>
      <c r="L542" s="76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6"/>
      <c r="L543" s="76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6"/>
      <c r="L544" s="76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6"/>
      <c r="L545" s="76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6"/>
      <c r="L546" s="76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6"/>
      <c r="L547" s="76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6"/>
      <c r="L548" s="76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6"/>
      <c r="L549" s="76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6"/>
      <c r="L550" s="76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6"/>
      <c r="L551" s="76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6"/>
      <c r="L552" s="76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6"/>
      <c r="L553" s="76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6"/>
      <c r="L554" s="76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6"/>
      <c r="L555" s="76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6"/>
      <c r="L556" s="76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6"/>
      <c r="L557" s="76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6"/>
      <c r="L558" s="76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6"/>
      <c r="L559" s="76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6"/>
      <c r="L560" s="76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6"/>
      <c r="L561" s="76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6"/>
      <c r="L562" s="76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6"/>
      <c r="L563" s="76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6"/>
      <c r="L564" s="76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6"/>
      <c r="L565" s="76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6"/>
      <c r="L566" s="76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6"/>
      <c r="L567" s="76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6"/>
      <c r="L568" s="76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6"/>
      <c r="L569" s="76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6"/>
      <c r="L570" s="76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6"/>
      <c r="L571" s="76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6"/>
      <c r="L572" s="76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6"/>
      <c r="L573" s="76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6"/>
      <c r="L574" s="76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6"/>
      <c r="L575" s="76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6"/>
      <c r="L576" s="76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6"/>
      <c r="L577" s="76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6"/>
      <c r="L578" s="76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6"/>
      <c r="L579" s="76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6"/>
      <c r="L580" s="76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6"/>
      <c r="L581" s="76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6"/>
      <c r="L582" s="76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6"/>
      <c r="L583" s="76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6"/>
      <c r="L584" s="76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6"/>
      <c r="L585" s="76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6"/>
      <c r="L586" s="76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6"/>
      <c r="L587" s="76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6"/>
      <c r="L588" s="76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6"/>
      <c r="L589" s="76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6"/>
      <c r="L590" s="76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6"/>
      <c r="L591" s="76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6"/>
      <c r="L592" s="76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6"/>
      <c r="L593" s="76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6"/>
      <c r="L594" s="76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6"/>
      <c r="L595" s="76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6"/>
      <c r="L596" s="76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6"/>
      <c r="L597" s="76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6"/>
      <c r="L598" s="76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6"/>
      <c r="L599" s="76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6"/>
      <c r="L600" s="76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6"/>
      <c r="L601" s="76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6"/>
      <c r="L602" s="76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6"/>
      <c r="L603" s="76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6"/>
      <c r="L604" s="76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6"/>
      <c r="L605" s="76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6"/>
      <c r="L606" s="76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6"/>
      <c r="L607" s="76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6"/>
      <c r="L608" s="76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6"/>
      <c r="L609" s="76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6"/>
      <c r="L610" s="76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6"/>
      <c r="L611" s="76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6"/>
      <c r="L612" s="76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6"/>
      <c r="L613" s="76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6"/>
      <c r="L614" s="76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6"/>
      <c r="L615" s="76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6"/>
      <c r="L616" s="76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6"/>
      <c r="L617" s="76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6"/>
      <c r="L618" s="76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6"/>
      <c r="L619" s="76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6"/>
      <c r="L620" s="76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6"/>
      <c r="L621" s="76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6"/>
      <c r="L622" s="76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6"/>
      <c r="L623" s="76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6"/>
      <c r="L624" s="76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6"/>
      <c r="L625" s="76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6"/>
      <c r="L626" s="76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6"/>
      <c r="L627" s="76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6"/>
      <c r="L628" s="76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6"/>
      <c r="L629" s="76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6"/>
      <c r="L630" s="76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6"/>
      <c r="L631" s="76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6"/>
      <c r="L632" s="76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6"/>
      <c r="L633" s="76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6"/>
      <c r="L634" s="76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6"/>
      <c r="L635" s="76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6"/>
      <c r="L636" s="76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6"/>
      <c r="L637" s="76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6"/>
      <c r="L638" s="76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6"/>
      <c r="L639" s="76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6"/>
      <c r="L640" s="76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6"/>
      <c r="L641" s="76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6"/>
      <c r="L642" s="76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6"/>
      <c r="L643" s="76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6"/>
      <c r="L644" s="76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6"/>
      <c r="L645" s="76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6"/>
      <c r="L646" s="76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6"/>
      <c r="L647" s="76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6"/>
      <c r="L648" s="76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6"/>
      <c r="L649" s="76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6"/>
      <c r="L650" s="76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6"/>
      <c r="L651" s="76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6"/>
      <c r="L652" s="76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6"/>
      <c r="L653" s="76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6"/>
      <c r="L654" s="76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6"/>
      <c r="L655" s="76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6"/>
      <c r="L656" s="76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6"/>
      <c r="L657" s="76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6"/>
      <c r="L658" s="76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6"/>
      <c r="L659" s="76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6"/>
      <c r="L660" s="76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6"/>
      <c r="L661" s="76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6"/>
      <c r="L662" s="76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6"/>
      <c r="L663" s="76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6"/>
      <c r="L664" s="76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6"/>
      <c r="L665" s="76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6"/>
      <c r="L666" s="76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6"/>
      <c r="L667" s="76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6"/>
      <c r="L668" s="76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6"/>
      <c r="L669" s="76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6"/>
      <c r="L670" s="76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6"/>
      <c r="L671" s="76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6"/>
      <c r="L672" s="76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6"/>
      <c r="L673" s="76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6"/>
      <c r="L674" s="76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6"/>
      <c r="L675" s="76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6"/>
      <c r="L676" s="76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6"/>
      <c r="L677" s="76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6"/>
      <c r="L678" s="76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6"/>
      <c r="L679" s="76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6"/>
      <c r="L680" s="76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6"/>
      <c r="L681" s="76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6"/>
      <c r="L682" s="76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6"/>
      <c r="L683" s="76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6"/>
      <c r="L684" s="76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6"/>
      <c r="L685" s="76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6"/>
      <c r="L686" s="76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6"/>
      <c r="L687" s="76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6"/>
      <c r="L688" s="76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6"/>
      <c r="L689" s="76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6"/>
      <c r="L690" s="76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6"/>
      <c r="L691" s="76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6"/>
      <c r="L692" s="76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6"/>
      <c r="L693" s="76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6"/>
      <c r="L694" s="76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6"/>
      <c r="L695" s="76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6"/>
      <c r="L696" s="76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6"/>
      <c r="L697" s="76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6"/>
      <c r="L698" s="76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6"/>
      <c r="L699" s="76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6"/>
      <c r="L700" s="76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6"/>
      <c r="L701" s="76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6"/>
      <c r="L702" s="76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6"/>
      <c r="L703" s="76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6"/>
      <c r="L704" s="76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6"/>
      <c r="L705" s="76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6"/>
      <c r="L706" s="76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6"/>
      <c r="L707" s="76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6"/>
      <c r="L708" s="76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6"/>
      <c r="L709" s="76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6"/>
      <c r="L710" s="76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6"/>
      <c r="L711" s="76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6"/>
      <c r="L712" s="76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6"/>
      <c r="L713" s="76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6"/>
      <c r="L714" s="76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6"/>
      <c r="L715" s="76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6"/>
      <c r="L716" s="76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6"/>
      <c r="L717" s="76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6"/>
      <c r="L718" s="76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6"/>
      <c r="L719" s="76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6"/>
      <c r="L720" s="76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6"/>
      <c r="L721" s="76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6"/>
      <c r="L722" s="76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6"/>
      <c r="L723" s="76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6"/>
      <c r="L724" s="76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6"/>
      <c r="L725" s="76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6"/>
      <c r="L726" s="76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6"/>
      <c r="L727" s="76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6"/>
      <c r="L728" s="76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6"/>
      <c r="L729" s="76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6"/>
      <c r="L730" s="76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6"/>
      <c r="L731" s="76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6"/>
      <c r="L732" s="76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6"/>
      <c r="L733" s="76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6"/>
      <c r="L734" s="76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6"/>
      <c r="L735" s="76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6"/>
      <c r="L736" s="76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6"/>
      <c r="L737" s="76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6"/>
      <c r="L738" s="76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6"/>
      <c r="L739" s="76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6"/>
      <c r="L740" s="76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6"/>
      <c r="L741" s="76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6"/>
      <c r="L742" s="76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6"/>
      <c r="L743" s="76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6"/>
      <c r="L744" s="76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6"/>
      <c r="L745" s="76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6"/>
      <c r="L746" s="76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6"/>
      <c r="L747" s="76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6"/>
      <c r="L748" s="76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6"/>
      <c r="L749" s="76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6"/>
      <c r="L750" s="76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6"/>
      <c r="L751" s="76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6"/>
      <c r="L752" s="76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6"/>
      <c r="L753" s="76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6"/>
      <c r="L754" s="76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6"/>
      <c r="L755" s="76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6"/>
      <c r="L756" s="76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6"/>
      <c r="L757" s="76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6"/>
      <c r="L758" s="76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6"/>
      <c r="L759" s="76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6"/>
      <c r="L760" s="76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6"/>
      <c r="L761" s="76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6"/>
      <c r="L762" s="76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6"/>
      <c r="L763" s="76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6"/>
      <c r="L764" s="76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6"/>
      <c r="L765" s="76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6"/>
      <c r="L766" s="76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6"/>
      <c r="L767" s="76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6"/>
      <c r="L768" s="76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6"/>
      <c r="L769" s="76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6"/>
      <c r="L770" s="76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6"/>
      <c r="L771" s="76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6"/>
      <c r="L772" s="76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6"/>
      <c r="L773" s="76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6"/>
      <c r="L774" s="76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6"/>
      <c r="L775" s="76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6"/>
      <c r="L776" s="76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6"/>
      <c r="L777" s="76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6"/>
      <c r="L778" s="76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6"/>
      <c r="L779" s="76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6"/>
      <c r="L780" s="76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6"/>
      <c r="L781" s="76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6"/>
      <c r="L782" s="76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6"/>
      <c r="L783" s="76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6"/>
      <c r="L784" s="76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6"/>
      <c r="L785" s="76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6"/>
      <c r="L786" s="76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6"/>
      <c r="L787" s="76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6"/>
      <c r="L788" s="76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6"/>
      <c r="L789" s="76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6"/>
      <c r="L790" s="76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6"/>
      <c r="L791" s="76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6"/>
      <c r="L792" s="76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6"/>
      <c r="L793" s="76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6"/>
      <c r="L794" s="76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6"/>
      <c r="L795" s="76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6"/>
      <c r="L796" s="76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6"/>
      <c r="L797" s="76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6"/>
      <c r="L798" s="76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6"/>
      <c r="L799" s="76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6"/>
      <c r="L800" s="76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6"/>
      <c r="L801" s="76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6"/>
      <c r="L802" s="76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6"/>
      <c r="L803" s="76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6"/>
      <c r="L804" s="76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6"/>
      <c r="L805" s="76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6"/>
      <c r="L806" s="76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6"/>
      <c r="L807" s="76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6"/>
      <c r="L808" s="76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6"/>
      <c r="L809" s="76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6"/>
      <c r="L810" s="76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6"/>
      <c r="L811" s="76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6"/>
      <c r="L812" s="76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6"/>
      <c r="L813" s="76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6"/>
      <c r="L814" s="76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6"/>
      <c r="L815" s="76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6"/>
      <c r="L816" s="76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6"/>
      <c r="L817" s="76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6"/>
      <c r="L818" s="76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6"/>
      <c r="L819" s="76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6"/>
      <c r="L820" s="76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6"/>
      <c r="L821" s="76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6"/>
      <c r="L822" s="76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6"/>
      <c r="L823" s="76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6"/>
      <c r="L824" s="76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6"/>
      <c r="L825" s="76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6"/>
      <c r="L826" s="76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6"/>
      <c r="L827" s="76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6"/>
      <c r="L828" s="76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6"/>
      <c r="L829" s="76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6"/>
      <c r="L830" s="76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6"/>
      <c r="L831" s="76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6"/>
      <c r="L832" s="76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6"/>
      <c r="L833" s="76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6"/>
      <c r="L834" s="76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6"/>
      <c r="L835" s="76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6"/>
      <c r="L836" s="76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6"/>
      <c r="L837" s="76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6"/>
      <c r="L838" s="76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6"/>
      <c r="L839" s="76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6"/>
      <c r="L840" s="76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6"/>
      <c r="L841" s="76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6"/>
      <c r="L842" s="76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6"/>
      <c r="L843" s="76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6"/>
      <c r="L844" s="76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6"/>
      <c r="L845" s="76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6"/>
      <c r="L846" s="76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6"/>
      <c r="L847" s="76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6"/>
      <c r="L848" s="76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6"/>
      <c r="L849" s="76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6"/>
      <c r="L850" s="76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6"/>
      <c r="L851" s="76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6"/>
      <c r="L852" s="76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6"/>
      <c r="L853" s="76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6"/>
      <c r="L854" s="76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6"/>
      <c r="L855" s="76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6"/>
      <c r="L856" s="76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6"/>
      <c r="L857" s="76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6"/>
      <c r="L858" s="76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6"/>
      <c r="L859" s="76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6"/>
      <c r="L860" s="76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6"/>
      <c r="L861" s="76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6"/>
      <c r="L862" s="76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6"/>
      <c r="L863" s="76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6"/>
      <c r="L864" s="76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6"/>
      <c r="L865" s="76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6"/>
      <c r="L866" s="76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6"/>
      <c r="L867" s="76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6"/>
      <c r="L868" s="76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6"/>
      <c r="L869" s="76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6"/>
      <c r="L870" s="76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6"/>
      <c r="L871" s="76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6"/>
      <c r="L872" s="76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6"/>
      <c r="L873" s="76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6"/>
      <c r="L874" s="76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6"/>
      <c r="L875" s="76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6"/>
      <c r="L876" s="76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6"/>
      <c r="L877" s="76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6"/>
      <c r="L878" s="76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6"/>
      <c r="L879" s="76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6"/>
      <c r="L880" s="76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6"/>
      <c r="L881" s="76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6"/>
      <c r="L882" s="76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6"/>
      <c r="L883" s="76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6"/>
      <c r="L884" s="76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6"/>
      <c r="L885" s="76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6"/>
      <c r="L886" s="76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6"/>
      <c r="L887" s="76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6"/>
      <c r="L888" s="76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6"/>
      <c r="L889" s="76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6"/>
      <c r="L890" s="76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6"/>
      <c r="L891" s="76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6"/>
      <c r="L892" s="76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6"/>
      <c r="L893" s="76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6"/>
      <c r="L894" s="76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6"/>
      <c r="L895" s="76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6"/>
      <c r="L896" s="76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6"/>
      <c r="L897" s="76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6"/>
      <c r="L898" s="76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6"/>
      <c r="L899" s="76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6"/>
      <c r="L900" s="76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6"/>
      <c r="L901" s="76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6"/>
      <c r="L902" s="76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6"/>
      <c r="L903" s="76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6"/>
      <c r="L904" s="76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6"/>
      <c r="L905" s="76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6"/>
      <c r="L906" s="76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6"/>
      <c r="L907" s="76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6"/>
      <c r="L908" s="76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6"/>
      <c r="L909" s="76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6"/>
      <c r="L910" s="76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6"/>
      <c r="L911" s="76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6"/>
      <c r="L912" s="76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6"/>
      <c r="L913" s="76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6"/>
      <c r="L914" s="76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6"/>
      <c r="L915" s="76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6"/>
      <c r="L916" s="76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6"/>
      <c r="L917" s="76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6"/>
      <c r="L918" s="76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6"/>
      <c r="L919" s="76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6"/>
      <c r="L920" s="76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6"/>
      <c r="L921" s="76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6"/>
      <c r="L922" s="76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6"/>
      <c r="L923" s="76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6"/>
      <c r="L924" s="76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6"/>
      <c r="L925" s="76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6"/>
      <c r="L926" s="76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6"/>
      <c r="L927" s="76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6"/>
      <c r="L928" s="76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6"/>
      <c r="L929" s="76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6"/>
      <c r="L930" s="76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6"/>
      <c r="L931" s="76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6"/>
      <c r="L932" s="76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6"/>
      <c r="L933" s="76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6"/>
      <c r="L934" s="76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6"/>
      <c r="L935" s="76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6"/>
      <c r="L936" s="76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6"/>
      <c r="L937" s="76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6"/>
      <c r="L938" s="76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6"/>
      <c r="L939" s="76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6"/>
      <c r="L940" s="76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6"/>
      <c r="L941" s="76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6"/>
      <c r="L942" s="76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6"/>
      <c r="L943" s="76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6"/>
      <c r="L944" s="76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6"/>
      <c r="L945" s="76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6"/>
      <c r="L946" s="76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6"/>
      <c r="L947" s="76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6"/>
      <c r="L948" s="76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6"/>
      <c r="L949" s="76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6"/>
      <c r="L950" s="76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6"/>
      <c r="L951" s="76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6"/>
      <c r="L952" s="76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6"/>
      <c r="L953" s="76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6"/>
      <c r="L954" s="76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6"/>
      <c r="L955" s="76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6"/>
      <c r="L956" s="76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6"/>
      <c r="L957" s="76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6"/>
      <c r="L958" s="76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6"/>
      <c r="L959" s="76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6"/>
      <c r="L960" s="76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6"/>
      <c r="L961" s="76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6"/>
      <c r="L962" s="76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6"/>
      <c r="L963" s="76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6"/>
      <c r="L964" s="76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6"/>
      <c r="L965" s="76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6"/>
      <c r="L966" s="76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6"/>
      <c r="L967" s="76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6"/>
      <c r="L968" s="76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6"/>
      <c r="L969" s="76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6"/>
      <c r="L970" s="76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6"/>
      <c r="L971" s="76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6"/>
      <c r="L972" s="76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6"/>
      <c r="L973" s="76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6"/>
      <c r="L974" s="76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6"/>
      <c r="L975" s="76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6"/>
      <c r="L976" s="76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6"/>
      <c r="L977" s="76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6"/>
      <c r="L978" s="76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6"/>
      <c r="L979" s="76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6"/>
      <c r="L980" s="76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6"/>
      <c r="L981" s="76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6"/>
      <c r="L982" s="76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6"/>
      <c r="L983" s="76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6"/>
      <c r="L984" s="76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77"/>
      <c r="L985" s="77"/>
      <c r="T985" s="59"/>
    </row>
    <row r="986" ht="15.75" customHeight="1">
      <c r="K986" s="77"/>
      <c r="L986" s="77"/>
      <c r="T986" s="59"/>
    </row>
    <row r="987" ht="15.75" customHeight="1">
      <c r="K987" s="77"/>
      <c r="L987" s="77"/>
      <c r="T987" s="59"/>
    </row>
    <row r="988" ht="15.75" customHeight="1">
      <c r="K988" s="77"/>
      <c r="L988" s="77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68" t="s">
        <v>50</v>
      </c>
      <c r="B1" s="2" t="s">
        <v>1</v>
      </c>
      <c r="C1" s="3" t="str">
        <f>'ТУР1'!$C$1</f>
        <v>Bullet shot Cup</v>
      </c>
      <c r="D1" s="4"/>
      <c r="E1" s="5" t="s">
        <v>62</v>
      </c>
      <c r="F1" s="6">
        <f>'ТУР1'!$F$1</f>
        <v>45672</v>
      </c>
      <c r="G1" s="7"/>
      <c r="H1" s="7"/>
      <c r="I1" s="7"/>
      <c r="J1" s="7"/>
      <c r="K1" s="69"/>
      <c r="L1" s="69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69"/>
      <c r="L2" s="69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ТУР6</v>
      </c>
      <c r="W2" s="16"/>
      <c r="X2" s="16"/>
      <c r="Y2" s="16"/>
      <c r="Z2" s="17"/>
      <c r="AA2" s="18">
        <f>$F$1</f>
        <v>45672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69"/>
      <c r="L3" s="69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mace</v>
      </c>
      <c r="AG3" s="27">
        <f t="array" ref="AG3">SUM(($E$12:$E$54=AF3)*(ISNUMBER($G$12:$G$54)),($F$12:$F$54=AF3)*(ISNUMBER($I$12:$I$54)))</f>
        <v>28</v>
      </c>
      <c r="AH3" s="22">
        <f t="array" ref="AH3">SUM(('ТУР6'!home=AF3)*('ТУР6'!homescore&gt;'ТУР6'!visitorscore),('ТУР6'!visitor=AF3)*('ТУР6'!visitorscore&gt;'ТУР6'!homescore))</f>
        <v>13</v>
      </c>
      <c r="AI3" s="22">
        <f t="array" ref="AI3">SUM(('ТУР6'!home=AF3)*('ТУР6'!homescore='ТУР6'!visitorscore)*ISNUMBER('ТУР6'!visitorscore),('ТУР6'!visitor=AF3)*('ТУР6'!visitorscore='ТУР6'!homescore)*ISNUMBER('ТУР6'!homescore))</f>
        <v>9</v>
      </c>
      <c r="AJ3" s="27">
        <f t="array" ref="AJ3">SUM(('ТУР6'!home=AF3)*('ТУР6'!homescore&lt;'ТУР6'!visitorscore),('ТУР6'!visitor=AF3)*('ТУР6'!visitorscore&lt;'ТУР6'!homescore))</f>
        <v>6</v>
      </c>
      <c r="AK3" s="22">
        <f t="array" ref="AK3">SUMIF('ТУР6'!home,AF3,'ТУР6'!homescore)+SUMIF('ТУР6'!visitor,AF3,'ТУР6'!visitorscore)</f>
        <v>51</v>
      </c>
      <c r="AL3" s="27">
        <f t="array" ref="AL3">SUMIF('ТУР6'!home,AF3,'ТУР6'!visitorscore)+SUMIF('ТУР6'!visitor,AF3,'ТУР6'!homescore)</f>
        <v>45</v>
      </c>
      <c r="AM3" s="27">
        <f t="shared" ref="AM3:AM5" si="2">AK3-AL3</f>
        <v>6</v>
      </c>
      <c r="AN3" s="22">
        <f t="array" ref="AN3">AH3*Options!$B$2+AI3*Options!$B$3+AJ3*Options!$B$4+VLOOKUP(AF3,$E$4:$F$8,2,0)</f>
        <v>48</v>
      </c>
      <c r="AO3" s="28">
        <f t="shared" ref="AO3:AO5" si="3">AK3+AM3*10000+AN3*100000000</f>
        <v>4800060051</v>
      </c>
    </row>
    <row r="4">
      <c r="A4" s="12"/>
      <c r="B4" s="12"/>
      <c r="C4" s="129" t="s">
        <v>63</v>
      </c>
      <c r="D4" s="107" t="s">
        <v>46</v>
      </c>
      <c r="E4" s="130" t="s">
        <v>64</v>
      </c>
      <c r="G4" s="7"/>
      <c r="H4" s="7"/>
      <c r="I4" s="7"/>
      <c r="J4" s="7"/>
      <c r="K4" s="69"/>
      <c r="L4" s="69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mace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9</v>
      </c>
      <c r="Y4" s="20">
        <f t="array" ref="Y4">VLOOKUP($U4,$AF$3:$AN$5,5,0)</f>
        <v>6</v>
      </c>
      <c r="Z4" s="20">
        <f t="array" ref="Z4">VLOOKUP($U4,$AF$3:$AN$5,6,0)</f>
        <v>51</v>
      </c>
      <c r="AA4" s="20">
        <f t="array" ref="AA4">VLOOKUP($U4,$AF$3:$AN$5,7,0)</f>
        <v>45</v>
      </c>
      <c r="AB4" s="20">
        <f t="array" ref="AB4">VLOOKUP($U4,$AF$3:$AN$5,8,0)</f>
        <v>6</v>
      </c>
      <c r="AC4" s="20">
        <f t="array" ref="AC4">VLOOKUP($U4,$AF$3:$AN$5,9,0)</f>
        <v>48</v>
      </c>
      <c r="AD4" s="28"/>
      <c r="AE4" s="12"/>
      <c r="AF4" s="26" t="str">
        <f t="shared" si="1"/>
        <v>⁠NightLovell</v>
      </c>
      <c r="AG4" s="27">
        <f t="array" ref="AG4">SUM(($E$12:$E$54=AF4)*(ISNUMBER($G$12:$G$54)),($F$12:$F$54=AF4)*(ISNUMBER($I$12:$I$54)))</f>
        <v>28</v>
      </c>
      <c r="AH4" s="22">
        <f t="array" ref="AH4">SUM(('ТУР6'!home=AF4)*('ТУР6'!homescore&gt;'ТУР6'!visitorscore),('ТУР6'!visitor=AF4)*('ТУР6'!visitorscore&gt;'ТУР6'!homescore))</f>
        <v>10</v>
      </c>
      <c r="AI4" s="22">
        <f t="array" ref="AI4">SUM(('ТУР6'!home=AF4)*('ТУР6'!homescore='ТУР6'!visitorscore)*ISNUMBER('ТУР6'!visitorscore),('ТУР6'!visitor=AF4)*('ТУР6'!visitorscore='ТУР6'!homescore)*ISNUMBER('ТУР6'!homescore))</f>
        <v>10</v>
      </c>
      <c r="AJ4" s="27">
        <f t="array" ref="AJ4">SUM(('ТУР6'!home=AF4)*('ТУР6'!homescore&lt;'ТУР6'!visitorscore),('ТУР6'!visitor=AF4)*('ТУР6'!visitorscore&lt;'ТУР6'!homescore))</f>
        <v>8</v>
      </c>
      <c r="AK4" s="22">
        <f t="array" ref="AK4">SUMIF('ТУР6'!home,AF4,'ТУР6'!homescore)+SUMIF('ТУР6'!visitor,AF4,'ТУР6'!visitorscore)</f>
        <v>46</v>
      </c>
      <c r="AL4" s="27">
        <f t="array" ref="AL4">SUMIF('ТУР6'!home,AF4,'ТУР6'!visitorscore)+SUMIF('ТУР6'!visitor,AF4,'ТУР6'!homescore)</f>
        <v>40</v>
      </c>
      <c r="AM4" s="27">
        <f t="shared" si="2"/>
        <v>6</v>
      </c>
      <c r="AN4" s="22">
        <f t="array" ref="AN4">AH4*Options!$B$2+AI4*Options!$B$3+AJ4*Options!$B$4+VLOOKUP(AF4,$E$4:$F$8,2,0)</f>
        <v>40</v>
      </c>
      <c r="AO4" s="28">
        <f t="shared" si="3"/>
        <v>4000060046</v>
      </c>
    </row>
    <row r="5">
      <c r="A5" s="12"/>
      <c r="B5" s="12"/>
      <c r="C5" s="29" t="s">
        <v>65</v>
      </c>
      <c r="D5" s="107" t="s">
        <v>47</v>
      </c>
      <c r="E5" s="131" t="s">
        <v>66</v>
      </c>
      <c r="F5" s="7"/>
      <c r="G5" s="7"/>
      <c r="H5" s="7"/>
      <c r="I5" s="7"/>
      <c r="J5" s="7"/>
      <c r="K5" s="69"/>
      <c r="L5" s="69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⁠NightLovell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10</v>
      </c>
      <c r="Y5" s="20">
        <f t="array" ref="Y5">VLOOKUP($U5,$AF$3:$AN$5,5,0)</f>
        <v>8</v>
      </c>
      <c r="Z5" s="20">
        <f t="array" ref="Z5">VLOOKUP($U5,$AF$3:$AN$5,6,0)</f>
        <v>46</v>
      </c>
      <c r="AA5" s="20">
        <f t="array" ref="AA5">VLOOKUP($U5,$AF$3:$AN$5,7,0)</f>
        <v>40</v>
      </c>
      <c r="AB5" s="20">
        <f t="array" ref="AB5">VLOOKUP($U5,$AF$3:$AN$5,8,0)</f>
        <v>6</v>
      </c>
      <c r="AC5" s="20">
        <f t="array" ref="AC5">VLOOKUP($U5,$AF$3:$AN$5,9,0)</f>
        <v>40</v>
      </c>
      <c r="AD5" s="28"/>
      <c r="AE5" s="12"/>
      <c r="AF5" s="26" t="str">
        <f t="shared" si="1"/>
        <v>AVTOMAT</v>
      </c>
      <c r="AG5" s="27">
        <f t="array" ref="AG5">SUM(($E$12:$E$54=AF5)*(ISNUMBER($G$12:$G$54)),($F$12:$F$54=AF5)*(ISNUMBER($I$12:$I$54)))</f>
        <v>28</v>
      </c>
      <c r="AH5" s="22">
        <f t="array" ref="AH5">SUM(('ТУР6'!home=AF5)*('ТУР6'!homescore&gt;'ТУР6'!visitorscore),('ТУР6'!visitor=AF5)*('ТУР6'!visitorscore&gt;'ТУР6'!homescore))</f>
        <v>4</v>
      </c>
      <c r="AI5" s="22">
        <f t="array" ref="AI5">SUM(('ТУР6'!home=AF5)*('ТУР6'!homescore='ТУР6'!visitorscore)*ISNUMBER('ТУР6'!visitorscore),('ТУР6'!visitor=AF5)*('ТУР6'!visitorscore='ТУР6'!homescore)*ISNUMBER('ТУР6'!homescore))</f>
        <v>11</v>
      </c>
      <c r="AJ5" s="27">
        <f t="array" ref="AJ5">SUM(('ТУР6'!home=AF5)*('ТУР6'!homescore&lt;'ТУР6'!visitorscore),('ТУР6'!visitor=AF5)*('ТУР6'!visitorscore&lt;'ТУР6'!homescore))</f>
        <v>13</v>
      </c>
      <c r="AK5" s="22">
        <f t="array" ref="AK5">SUMIF('ТУР6'!home,AF5,'ТУР6'!homescore)+SUMIF('ТУР6'!visitor,AF5,'ТУР6'!visitorscore)</f>
        <v>38</v>
      </c>
      <c r="AL5" s="27">
        <f t="array" ref="AL5">SUMIF('ТУР6'!home,AF5,'ТУР6'!visitorscore)+SUMIF('ТУР6'!visitor,AF5,'ТУР6'!homescore)</f>
        <v>50</v>
      </c>
      <c r="AM5" s="27">
        <f t="shared" si="2"/>
        <v>-12</v>
      </c>
      <c r="AN5" s="22">
        <f t="array" ref="AN5">AH5*Options!$B$2+AI5*Options!$B$3+AJ5*Options!$B$4+VLOOKUP(AF5,$E$4:$F$8,2,0)</f>
        <v>23</v>
      </c>
      <c r="AO5" s="28">
        <f t="shared" si="3"/>
        <v>2299880038</v>
      </c>
    </row>
    <row r="6">
      <c r="A6" s="12"/>
      <c r="B6" s="12"/>
      <c r="C6" s="33" t="s">
        <v>67</v>
      </c>
      <c r="D6" s="107" t="s">
        <v>48</v>
      </c>
      <c r="E6" s="31" t="s">
        <v>68</v>
      </c>
      <c r="G6" s="7"/>
      <c r="H6" s="7"/>
      <c r="I6" s="7"/>
      <c r="J6" s="7"/>
      <c r="K6" s="69"/>
      <c r="L6" s="69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AVTOMAT</v>
      </c>
      <c r="V6" s="20">
        <f t="array" ref="V6">VLOOKUP($U6,$AF$3:$AN$5,2,0)</f>
        <v>28</v>
      </c>
      <c r="W6" s="20">
        <f t="array" ref="W6">VLOOKUP($U6,$AF$3:$AN$5,3,0)</f>
        <v>4</v>
      </c>
      <c r="X6" s="20">
        <f t="array" ref="X6">VLOOKUP($U6,$AF$3:$AN$5,4,0)</f>
        <v>11</v>
      </c>
      <c r="Y6" s="20">
        <f t="array" ref="Y6">VLOOKUP($U6,$AF$3:$AN$5,5,0)</f>
        <v>13</v>
      </c>
      <c r="Z6" s="20">
        <f t="array" ref="Z6">VLOOKUP($U6,$AF$3:$AN$5,6,0)</f>
        <v>38</v>
      </c>
      <c r="AA6" s="20">
        <f t="array" ref="AA6">VLOOKUP($U6,$AF$3:$AN$5,7,0)</f>
        <v>50</v>
      </c>
      <c r="AB6" s="20">
        <f t="array" ref="AB6">VLOOKUP($U6,$AF$3:$AN$5,8,0)</f>
        <v>-12</v>
      </c>
      <c r="AC6" s="20">
        <f t="array" ref="AC6">VLOOKUP($U6,$AF$3:$AN$5,9,0)</f>
        <v>23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69"/>
      <c r="L7" s="69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69"/>
      <c r="L8" s="69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69"/>
      <c r="L9" s="69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1"/>
      <c r="L10" s="71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0.9583333333333334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mace</v>
      </c>
      <c r="F12" s="47" t="str">
        <f t="shared" ref="F12:F17" si="7">$E$5</f>
        <v>⁠NightLovell</v>
      </c>
      <c r="G12" s="40">
        <f t="shared" ref="G12:G53" si="8">SUM(K12)</f>
        <v>2</v>
      </c>
      <c r="H12" s="19"/>
      <c r="I12" s="40">
        <f t="shared" ref="I12:I18" si="9">SUM(L12)</f>
        <v>1</v>
      </c>
      <c r="J12" s="19"/>
      <c r="K12" s="47">
        <v>2.0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328.0</v>
      </c>
      <c r="U12" s="49" t="str">
        <f t="shared" ref="U12:U53" si="10">TEXT(B12,"h:mm")&amp;" "&amp;($C$1)&amp;" ("&amp;C12&amp;") "&amp;E12&amp;" "&amp;" - ("&amp;D12&amp;") "&amp;F12&amp;""</f>
        <v>23:00 Bullet shot Cup (Финляндия) mace  - (Чехия) ⁠NightLovell</v>
      </c>
      <c r="V12" s="12" t="str">
        <f t="shared" ref="V12:V53" si="11">TEXT(G12,"0")&amp;":"&amp;TEXT(I12,"0")</f>
        <v>2:1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0.9611111111111111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mace</v>
      </c>
      <c r="F13" s="47" t="str">
        <f t="shared" si="7"/>
        <v>⁠NightLovell</v>
      </c>
      <c r="G13" s="40">
        <f t="shared" si="8"/>
        <v>3</v>
      </c>
      <c r="H13" s="19"/>
      <c r="I13" s="40">
        <f t="shared" si="9"/>
        <v>1</v>
      </c>
      <c r="J13" s="19"/>
      <c r="K13" s="47">
        <v>3.0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329.0</v>
      </c>
      <c r="U13" s="49" t="str">
        <f t="shared" si="10"/>
        <v>23:04 Bullet shot Cup (Финляндия) mace  - (Чехия) ⁠NightLovell</v>
      </c>
      <c r="V13" s="12" t="str">
        <f t="shared" si="11"/>
        <v>3:1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0.9638888888888889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mace</v>
      </c>
      <c r="F14" s="47" t="str">
        <f t="shared" si="7"/>
        <v>⁠NightLovell</v>
      </c>
      <c r="G14" s="40">
        <f t="shared" si="8"/>
        <v>2</v>
      </c>
      <c r="H14" s="19"/>
      <c r="I14" s="40">
        <f t="shared" si="9"/>
        <v>2</v>
      </c>
      <c r="J14" s="19"/>
      <c r="K14" s="47">
        <v>2.0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330.0</v>
      </c>
      <c r="U14" s="49" t="str">
        <f t="shared" si="10"/>
        <v>23:08 Bullet shot Cup (Финляндия) mace  - (Чехия) ⁠NightLovell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0.9666666666666667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AVTOMAT</v>
      </c>
      <c r="F15" s="47" t="str">
        <f t="shared" si="7"/>
        <v>⁠NightLovell</v>
      </c>
      <c r="G15" s="40">
        <f t="shared" si="8"/>
        <v>0</v>
      </c>
      <c r="H15" s="19"/>
      <c r="I15" s="40">
        <f t="shared" si="9"/>
        <v>2</v>
      </c>
      <c r="J15" s="19"/>
      <c r="K15" s="47">
        <v>0.0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331.0</v>
      </c>
      <c r="U15" s="49" t="str">
        <f t="shared" si="10"/>
        <v>23:12 Bullet shot Cup (Германия) AVTOMAT  - (Чехия) ⁠NightLovell</v>
      </c>
      <c r="V15" s="12" t="str">
        <f t="shared" si="11"/>
        <v>0:2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0.9694444444444444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AVTOMAT</v>
      </c>
      <c r="F16" s="47" t="str">
        <f t="shared" si="7"/>
        <v>⁠NightLovell</v>
      </c>
      <c r="G16" s="40">
        <f t="shared" si="8"/>
        <v>1</v>
      </c>
      <c r="H16" s="19"/>
      <c r="I16" s="40">
        <f t="shared" si="9"/>
        <v>1</v>
      </c>
      <c r="J16" s="19"/>
      <c r="K16" s="47">
        <v>1.0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332.0</v>
      </c>
      <c r="U16" s="49" t="str">
        <f t="shared" si="10"/>
        <v>23:16 Bullet shot Cup (Германия) AVTOMAT  - (Чехия) ⁠NightLovell</v>
      </c>
      <c r="V16" s="12" t="str">
        <f t="shared" si="11"/>
        <v>1:1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0.9722222222222222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AVTOMAT</v>
      </c>
      <c r="F17" s="47" t="str">
        <f t="shared" si="7"/>
        <v>⁠NightLovell</v>
      </c>
      <c r="G17" s="40">
        <f t="shared" si="8"/>
        <v>0</v>
      </c>
      <c r="H17" s="19"/>
      <c r="I17" s="40">
        <f t="shared" si="9"/>
        <v>2</v>
      </c>
      <c r="J17" s="19"/>
      <c r="K17" s="47">
        <v>0.0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333.0</v>
      </c>
      <c r="U17" s="49" t="str">
        <f t="shared" si="10"/>
        <v>23:20 Bullet shot Cup (Германия) AVTOMAT  - (Чехия) ⁠NightLovell</v>
      </c>
      <c r="V17" s="12" t="str">
        <f t="shared" si="11"/>
        <v>0:2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0.975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AVTOMAT</v>
      </c>
      <c r="F18" s="47" t="str">
        <f t="shared" ref="F18:F23" si="15">$E$4</f>
        <v>mace</v>
      </c>
      <c r="G18" s="40">
        <f t="shared" si="8"/>
        <v>2</v>
      </c>
      <c r="H18" s="19"/>
      <c r="I18" s="40">
        <f t="shared" si="9"/>
        <v>3</v>
      </c>
      <c r="J18" s="19"/>
      <c r="K18" s="47">
        <v>2.0</v>
      </c>
      <c r="L18" s="47">
        <v>3.0</v>
      </c>
      <c r="M18" s="12"/>
      <c r="N18" s="12"/>
      <c r="O18" s="12"/>
      <c r="P18" s="12"/>
      <c r="Q18" s="12"/>
      <c r="R18" s="12"/>
      <c r="S18" s="12"/>
      <c r="T18" s="48">
        <v>334.0</v>
      </c>
      <c r="U18" s="49" t="str">
        <f t="shared" si="10"/>
        <v>23:24 Bullet shot Cup (Германия) AVTOMAT  - (Финляндия) mace</v>
      </c>
      <c r="V18" s="12" t="str">
        <f t="shared" si="11"/>
        <v>2:3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0.9777777777777777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AVTOMAT</v>
      </c>
      <c r="F19" s="47" t="str">
        <f t="shared" si="15"/>
        <v>mace</v>
      </c>
      <c r="G19" s="40">
        <f t="shared" si="8"/>
        <v>2</v>
      </c>
      <c r="H19" s="19"/>
      <c r="I19" s="40">
        <f t="shared" ref="I19:I23" si="16">SUM(L19,O19)</f>
        <v>0</v>
      </c>
      <c r="J19" s="19"/>
      <c r="K19" s="47">
        <v>2.0</v>
      </c>
      <c r="L19" s="47">
        <v>0.0</v>
      </c>
      <c r="M19" s="12"/>
      <c r="N19" s="12"/>
      <c r="O19" s="12"/>
      <c r="P19" s="12"/>
      <c r="Q19" s="12"/>
      <c r="R19" s="12"/>
      <c r="S19" s="12"/>
      <c r="T19" s="48">
        <v>335.0</v>
      </c>
      <c r="U19" s="49" t="str">
        <f t="shared" si="10"/>
        <v>23:28 Bullet shot Cup (Германия) AVTOMAT  - (Финляндия) mace</v>
      </c>
      <c r="V19" s="12" t="str">
        <f t="shared" si="11"/>
        <v>2:0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0.9805555555555555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AVTOMAT</v>
      </c>
      <c r="F20" s="47" t="str">
        <f t="shared" si="15"/>
        <v>mace</v>
      </c>
      <c r="G20" s="40">
        <f t="shared" si="8"/>
        <v>2</v>
      </c>
      <c r="H20" s="19"/>
      <c r="I20" s="40">
        <f t="shared" si="16"/>
        <v>2</v>
      </c>
      <c r="J20" s="19"/>
      <c r="K20" s="47">
        <v>2.0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336.0</v>
      </c>
      <c r="U20" s="49" t="str">
        <f t="shared" si="10"/>
        <v>23:32 Bullet shot Cup (Германия) AVTOMAT  - (Финляндия) mace</v>
      </c>
      <c r="V20" s="12" t="str">
        <f t="shared" si="11"/>
        <v>2:2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0.9833333333333333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⁠NightLovell</v>
      </c>
      <c r="F21" s="47" t="str">
        <f t="shared" si="15"/>
        <v>mace</v>
      </c>
      <c r="G21" s="40">
        <f t="shared" si="8"/>
        <v>2</v>
      </c>
      <c r="H21" s="19"/>
      <c r="I21" s="40">
        <f t="shared" si="16"/>
        <v>0</v>
      </c>
      <c r="J21" s="19"/>
      <c r="K21" s="47">
        <v>2.0</v>
      </c>
      <c r="L21" s="47">
        <v>0.0</v>
      </c>
      <c r="M21" s="12"/>
      <c r="N21" s="12"/>
      <c r="O21" s="12"/>
      <c r="P21" s="12"/>
      <c r="Q21" s="12"/>
      <c r="R21" s="12"/>
      <c r="S21" s="12"/>
      <c r="T21" s="48">
        <v>337.0</v>
      </c>
      <c r="U21" s="49" t="str">
        <f t="shared" si="10"/>
        <v>23:36 Bullet shot Cup (Чехия) ⁠NightLovell  - (Финляндия) mace</v>
      </c>
      <c r="V21" s="12" t="str">
        <f t="shared" si="11"/>
        <v>2:0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0.9861111111111112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⁠NightLovell</v>
      </c>
      <c r="F22" s="47" t="str">
        <f t="shared" si="15"/>
        <v>mace</v>
      </c>
      <c r="G22" s="40">
        <f t="shared" si="8"/>
        <v>0</v>
      </c>
      <c r="H22" s="19"/>
      <c r="I22" s="40">
        <f t="shared" si="16"/>
        <v>2</v>
      </c>
      <c r="J22" s="19"/>
      <c r="K22" s="47">
        <v>0.0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338.0</v>
      </c>
      <c r="U22" s="49" t="str">
        <f t="shared" si="10"/>
        <v>23:40 Bullet shot Cup (Чехия) ⁠NightLovell  - (Финляндия) mace</v>
      </c>
      <c r="V22" s="12" t="str">
        <f t="shared" si="11"/>
        <v>0:2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0.9888888888888889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⁠NightLovell</v>
      </c>
      <c r="F23" s="47" t="str">
        <f t="shared" si="15"/>
        <v>mace</v>
      </c>
      <c r="G23" s="40">
        <f t="shared" si="8"/>
        <v>2</v>
      </c>
      <c r="H23" s="19"/>
      <c r="I23" s="40">
        <f t="shared" si="16"/>
        <v>3</v>
      </c>
      <c r="J23" s="19"/>
      <c r="K23" s="47">
        <v>2.0</v>
      </c>
      <c r="L23" s="47">
        <v>3.0</v>
      </c>
      <c r="M23" s="12"/>
      <c r="N23" s="12"/>
      <c r="O23" s="12"/>
      <c r="P23" s="12"/>
      <c r="Q23" s="12"/>
      <c r="R23" s="12"/>
      <c r="S23" s="12"/>
      <c r="T23" s="48">
        <v>339.0</v>
      </c>
      <c r="U23" s="49" t="str">
        <f t="shared" si="10"/>
        <v>23:44 Bullet shot Cup (Чехия) ⁠NightLovell  - (Финляндия) mace</v>
      </c>
      <c r="V23" s="12" t="str">
        <f t="shared" si="11"/>
        <v>2:3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0.9916666666666667</v>
      </c>
      <c r="C24" s="47" t="str">
        <f t="shared" si="17"/>
        <v>Чехия</v>
      </c>
      <c r="D24" s="51" t="str">
        <f t="shared" ref="D24:D29" si="19">TRIM($D$6)</f>
        <v>Германия</v>
      </c>
      <c r="E24" s="47" t="str">
        <f t="shared" si="18"/>
        <v>⁠NightLovell</v>
      </c>
      <c r="F24" s="51" t="str">
        <f t="shared" ref="F24:F29" si="20">$E$6</f>
        <v>AVTOMAT</v>
      </c>
      <c r="G24" s="40">
        <f t="shared" si="8"/>
        <v>0</v>
      </c>
      <c r="H24" s="19"/>
      <c r="I24" s="40">
        <f t="shared" ref="I24:I30" si="21">SUM(L24)</f>
        <v>0</v>
      </c>
      <c r="J24" s="19"/>
      <c r="K24" s="47">
        <v>0.0</v>
      </c>
      <c r="L24" s="47">
        <v>0.0</v>
      </c>
      <c r="M24" s="12"/>
      <c r="N24" s="12"/>
      <c r="O24" s="12"/>
      <c r="P24" s="12"/>
      <c r="Q24" s="12"/>
      <c r="R24" s="12"/>
      <c r="S24" s="12"/>
      <c r="T24" s="48">
        <v>340.0</v>
      </c>
      <c r="U24" s="49" t="str">
        <f t="shared" si="10"/>
        <v>23:48 Bullet shot Cup (Чехия) ⁠NightLovell  - (Германия) AVTOMAT</v>
      </c>
      <c r="V24" s="12" t="str">
        <f t="shared" si="11"/>
        <v>0:0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0.9944444444444445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⁠NightLovell</v>
      </c>
      <c r="F25" s="51" t="str">
        <f t="shared" si="20"/>
        <v>AVTOMAT</v>
      </c>
      <c r="G25" s="40">
        <f t="shared" si="8"/>
        <v>3</v>
      </c>
      <c r="H25" s="19"/>
      <c r="I25" s="40">
        <f t="shared" si="21"/>
        <v>3</v>
      </c>
      <c r="J25" s="19"/>
      <c r="K25" s="72">
        <v>3.0</v>
      </c>
      <c r="L25" s="47">
        <v>3.0</v>
      </c>
      <c r="M25" s="12"/>
      <c r="N25" s="12"/>
      <c r="O25" s="12"/>
      <c r="P25" s="12"/>
      <c r="Q25" s="12"/>
      <c r="R25" s="12"/>
      <c r="S25" s="12"/>
      <c r="T25" s="48">
        <v>341.0</v>
      </c>
      <c r="U25" s="49" t="str">
        <f t="shared" si="10"/>
        <v>23:52 Bullet shot Cup (Чехия) ⁠NightLovell  - (Германия) AVTOMAT</v>
      </c>
      <c r="V25" s="12" t="str">
        <f t="shared" si="11"/>
        <v>3:3</v>
      </c>
      <c r="W25" s="12"/>
      <c r="X25" s="12"/>
      <c r="Y25" s="12"/>
      <c r="Z25" s="12"/>
      <c r="AA25" s="55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0.9972222222222222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⁠NightLovell</v>
      </c>
      <c r="F26" s="51" t="str">
        <f t="shared" si="20"/>
        <v>AVTOMAT</v>
      </c>
      <c r="G26" s="73">
        <f t="shared" si="8"/>
        <v>2</v>
      </c>
      <c r="H26" s="19"/>
      <c r="I26" s="40">
        <f t="shared" si="21"/>
        <v>0</v>
      </c>
      <c r="J26" s="19"/>
      <c r="K26" s="47">
        <v>2.0</v>
      </c>
      <c r="L26" s="47">
        <v>0.0</v>
      </c>
      <c r="M26" s="12"/>
      <c r="N26" s="12"/>
      <c r="O26" s="12"/>
      <c r="P26" s="12"/>
      <c r="Q26" s="12"/>
      <c r="R26" s="12"/>
      <c r="S26" s="12"/>
      <c r="T26" s="48">
        <v>342.0</v>
      </c>
      <c r="U26" s="49" t="str">
        <f t="shared" si="10"/>
        <v>23:56 Bullet shot Cup (Чехия) ⁠NightLovell  - (Германия) AVTOMAT</v>
      </c>
      <c r="V26" s="12" t="str">
        <f t="shared" si="11"/>
        <v>2:0</v>
      </c>
      <c r="W26" s="12"/>
      <c r="X26" s="12"/>
      <c r="Y26" s="12"/>
      <c r="Z26" s="12"/>
      <c r="AA26" s="55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1.0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mace</v>
      </c>
      <c r="F27" s="51" t="str">
        <f t="shared" si="20"/>
        <v>AVTOMAT</v>
      </c>
      <c r="G27" s="40">
        <f t="shared" si="8"/>
        <v>3</v>
      </c>
      <c r="H27" s="19"/>
      <c r="I27" s="40">
        <f t="shared" si="21"/>
        <v>3</v>
      </c>
      <c r="J27" s="19"/>
      <c r="K27" s="47">
        <v>3.0</v>
      </c>
      <c r="L27" s="47">
        <v>3.0</v>
      </c>
      <c r="M27" s="12"/>
      <c r="N27" s="12"/>
      <c r="O27" s="12"/>
      <c r="P27" s="12"/>
      <c r="Q27" s="12"/>
      <c r="R27" s="12"/>
      <c r="S27" s="12"/>
      <c r="T27" s="48">
        <v>1.0</v>
      </c>
      <c r="U27" s="49" t="str">
        <f t="shared" si="10"/>
        <v>0:00 Bullet shot Cup (Финляндия) mace  - (Германия) AVTOMAT</v>
      </c>
      <c r="V27" s="12" t="str">
        <f t="shared" si="11"/>
        <v>3:3</v>
      </c>
      <c r="W27" s="12"/>
      <c r="X27" s="12"/>
      <c r="Y27" s="12"/>
      <c r="Z27" s="12"/>
      <c r="AA27" s="55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1.0027777777777778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mace</v>
      </c>
      <c r="F28" s="51" t="str">
        <f t="shared" si="20"/>
        <v>AVTOMAT</v>
      </c>
      <c r="G28" s="40">
        <f t="shared" si="8"/>
        <v>2</v>
      </c>
      <c r="H28" s="19"/>
      <c r="I28" s="40">
        <f t="shared" si="21"/>
        <v>1</v>
      </c>
      <c r="J28" s="19"/>
      <c r="K28" s="47">
        <v>2.0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2.0</v>
      </c>
      <c r="U28" s="49" t="str">
        <f t="shared" si="10"/>
        <v>0:04 Bullet shot Cup (Финляндия) mace  - (Германия) AVTOMAT</v>
      </c>
      <c r="V28" s="12" t="str">
        <f t="shared" si="11"/>
        <v>2:1</v>
      </c>
      <c r="W28" s="12"/>
      <c r="X28" s="12"/>
      <c r="Y28" s="12"/>
      <c r="Z28" s="12"/>
      <c r="AA28" s="74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1.0055555555555555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mace</v>
      </c>
      <c r="F29" s="51" t="str">
        <f t="shared" si="20"/>
        <v>AVTOMAT</v>
      </c>
      <c r="G29" s="40">
        <f t="shared" si="8"/>
        <v>2</v>
      </c>
      <c r="H29" s="19"/>
      <c r="I29" s="40">
        <f t="shared" si="21"/>
        <v>2</v>
      </c>
      <c r="J29" s="19"/>
      <c r="K29" s="47">
        <v>2.0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3.0</v>
      </c>
      <c r="U29" s="49" t="str">
        <f t="shared" si="10"/>
        <v>0:08 Bullet shot Cup (Финляндия) mace  - (Германия) AVTOMAT</v>
      </c>
      <c r="V29" s="12" t="str">
        <f t="shared" si="11"/>
        <v>2:2</v>
      </c>
      <c r="W29" s="12"/>
      <c r="X29" s="12"/>
      <c r="Y29" s="12"/>
      <c r="Z29" s="12"/>
      <c r="AA29" s="74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1.0083333333333333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mace</v>
      </c>
      <c r="F30" s="47" t="str">
        <f t="shared" ref="F30:F35" si="25">$E$5</f>
        <v>⁠NightLovell</v>
      </c>
      <c r="G30" s="40">
        <f t="shared" si="8"/>
        <v>2</v>
      </c>
      <c r="H30" s="19"/>
      <c r="I30" s="40">
        <f t="shared" si="21"/>
        <v>1</v>
      </c>
      <c r="J30" s="19"/>
      <c r="K30" s="47">
        <v>2.0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4.0</v>
      </c>
      <c r="U30" s="49" t="str">
        <f t="shared" si="10"/>
        <v>0:12 Bullet shot Cup (Финляндия) mace  - (Чехия) ⁠NightLovell</v>
      </c>
      <c r="V30" s="12" t="str">
        <f t="shared" si="11"/>
        <v>2:1</v>
      </c>
      <c r="W30" s="12"/>
      <c r="X30" s="12"/>
      <c r="Y30" s="12"/>
      <c r="Z30" s="12"/>
      <c r="AA30" s="74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1.011111111111111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mace</v>
      </c>
      <c r="F31" s="47" t="str">
        <f t="shared" si="25"/>
        <v>⁠NightLovell</v>
      </c>
      <c r="G31" s="40">
        <f t="shared" si="8"/>
        <v>2</v>
      </c>
      <c r="H31" s="19"/>
      <c r="I31" s="40">
        <f t="shared" ref="I31:I35" si="26">SUM(L31,O31)</f>
        <v>1</v>
      </c>
      <c r="J31" s="19"/>
      <c r="K31" s="47">
        <v>2.0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5.0</v>
      </c>
      <c r="U31" s="49" t="str">
        <f t="shared" si="10"/>
        <v>0:16 Bullet shot Cup (Финляндия) mace  - (Чехия) ⁠NightLovell</v>
      </c>
      <c r="V31" s="12" t="str">
        <f t="shared" si="11"/>
        <v>2:1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1.0138888888888888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mace</v>
      </c>
      <c r="F32" s="47" t="str">
        <f t="shared" si="25"/>
        <v>⁠NightLovell</v>
      </c>
      <c r="G32" s="40">
        <f t="shared" si="8"/>
        <v>2</v>
      </c>
      <c r="H32" s="19"/>
      <c r="I32" s="40">
        <f t="shared" si="26"/>
        <v>3</v>
      </c>
      <c r="J32" s="19"/>
      <c r="K32" s="47">
        <v>2.0</v>
      </c>
      <c r="L32" s="47">
        <v>3.0</v>
      </c>
      <c r="M32" s="12"/>
      <c r="N32" s="12"/>
      <c r="O32" s="12"/>
      <c r="P32" s="12"/>
      <c r="Q32" s="12"/>
      <c r="R32" s="12"/>
      <c r="S32" s="12"/>
      <c r="T32" s="48">
        <v>6.0</v>
      </c>
      <c r="U32" s="49" t="str">
        <f t="shared" si="10"/>
        <v>0:20 Bullet shot Cup (Финляндия) mace  - (Чехия) ⁠NightLovell</v>
      </c>
      <c r="V32" s="12" t="str">
        <f t="shared" si="11"/>
        <v>2:3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1.0166666666666666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AVTOMAT</v>
      </c>
      <c r="F33" s="47" t="str">
        <f t="shared" si="25"/>
        <v>⁠NightLovell</v>
      </c>
      <c r="G33" s="40">
        <f t="shared" si="8"/>
        <v>1</v>
      </c>
      <c r="H33" s="19"/>
      <c r="I33" s="40">
        <f t="shared" si="26"/>
        <v>1</v>
      </c>
      <c r="J33" s="19"/>
      <c r="K33" s="47">
        <v>1.0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7.0</v>
      </c>
      <c r="U33" s="49" t="str">
        <f t="shared" si="10"/>
        <v>0:24 Bullet shot Cup (Германия) AVTOMAT  - (Чехия) ⁠NightLovell</v>
      </c>
      <c r="V33" s="12" t="str">
        <f t="shared" si="11"/>
        <v>1:1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1.0194444444444444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AVTOMAT</v>
      </c>
      <c r="F34" s="47" t="str">
        <f t="shared" si="25"/>
        <v>⁠NightLovell</v>
      </c>
      <c r="G34" s="40">
        <f t="shared" si="8"/>
        <v>0</v>
      </c>
      <c r="H34" s="19"/>
      <c r="I34" s="40">
        <f t="shared" si="26"/>
        <v>2</v>
      </c>
      <c r="J34" s="19"/>
      <c r="K34" s="47">
        <v>0.0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8.0</v>
      </c>
      <c r="U34" s="49" t="str">
        <f t="shared" si="10"/>
        <v>0:28 Bullet shot Cup (Германия) AVTOMAT  - (Чехия) ⁠NightLovell</v>
      </c>
      <c r="V34" s="12" t="str">
        <f t="shared" si="11"/>
        <v>0:2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1.0222222222222221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AVTOMAT</v>
      </c>
      <c r="F35" s="47" t="str">
        <f t="shared" si="25"/>
        <v>⁠NightLovell</v>
      </c>
      <c r="G35" s="40">
        <f t="shared" si="8"/>
        <v>0</v>
      </c>
      <c r="H35" s="19"/>
      <c r="I35" s="40">
        <f t="shared" si="26"/>
        <v>2</v>
      </c>
      <c r="J35" s="19"/>
      <c r="K35" s="47">
        <v>0.0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9.0</v>
      </c>
      <c r="U35" s="49" t="str">
        <f t="shared" si="10"/>
        <v>0:32 Bullet shot Cup (Германия) AVTOMAT  - (Чехия) ⁠NightLovell</v>
      </c>
      <c r="V35" s="12" t="str">
        <f t="shared" si="11"/>
        <v>0:2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1.025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AVTOMAT</v>
      </c>
      <c r="F36" s="47" t="str">
        <f t="shared" ref="F36:F41" si="30">$E$4</f>
        <v>mace</v>
      </c>
      <c r="G36" s="40">
        <f t="shared" si="8"/>
        <v>3</v>
      </c>
      <c r="H36" s="19"/>
      <c r="I36" s="40">
        <f t="shared" ref="I36:I42" si="31">SUM(L36)</f>
        <v>1</v>
      </c>
      <c r="J36" s="19"/>
      <c r="K36" s="47">
        <v>3.0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10.0</v>
      </c>
      <c r="U36" s="49" t="str">
        <f t="shared" si="10"/>
        <v>0:36 Bullet shot Cup (Германия) AVTOMAT  - (Финляндия) mace</v>
      </c>
      <c r="V36" s="12" t="str">
        <f t="shared" si="11"/>
        <v>3:1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1.0277777777777777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AVTOMAT</v>
      </c>
      <c r="F37" s="47" t="str">
        <f t="shared" si="30"/>
        <v>mace</v>
      </c>
      <c r="G37" s="40">
        <f t="shared" si="8"/>
        <v>3</v>
      </c>
      <c r="H37" s="19"/>
      <c r="I37" s="40">
        <f t="shared" si="31"/>
        <v>1</v>
      </c>
      <c r="J37" s="19"/>
      <c r="K37" s="47">
        <v>3.0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11.0</v>
      </c>
      <c r="U37" s="49" t="str">
        <f t="shared" si="10"/>
        <v>0:40 Bullet shot Cup (Германия) AVTOMAT  - (Финляндия) mace</v>
      </c>
      <c r="V37" s="12" t="str">
        <f t="shared" si="11"/>
        <v>3:1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1.0305555555555554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AVTOMAT</v>
      </c>
      <c r="F38" s="47" t="str">
        <f t="shared" si="30"/>
        <v>mace</v>
      </c>
      <c r="G38" s="40">
        <f t="shared" si="8"/>
        <v>2</v>
      </c>
      <c r="H38" s="19"/>
      <c r="I38" s="40">
        <f t="shared" si="31"/>
        <v>2</v>
      </c>
      <c r="J38" s="19"/>
      <c r="K38" s="47">
        <v>2.0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12.0</v>
      </c>
      <c r="U38" s="49" t="str">
        <f t="shared" si="10"/>
        <v>0:44 Bullet shot Cup (Германия) AVTOMAT  - (Финляндия) mace</v>
      </c>
      <c r="V38" s="12" t="str">
        <f t="shared" si="11"/>
        <v>2:2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1.0333333333333334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⁠NightLovell</v>
      </c>
      <c r="F39" s="47" t="str">
        <f t="shared" si="30"/>
        <v>mace</v>
      </c>
      <c r="G39" s="40">
        <f t="shared" si="8"/>
        <v>1</v>
      </c>
      <c r="H39" s="19"/>
      <c r="I39" s="40">
        <f t="shared" si="31"/>
        <v>1</v>
      </c>
      <c r="J39" s="19"/>
      <c r="K39" s="47">
        <v>1.0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13.0</v>
      </c>
      <c r="U39" s="49" t="str">
        <f t="shared" si="10"/>
        <v>0:48 Bullet shot Cup (Чехия) ⁠NightLovell  - (Финляндия) mace</v>
      </c>
      <c r="V39" s="12" t="str">
        <f t="shared" si="11"/>
        <v>1:1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1.0361111111111112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⁠NightLovell</v>
      </c>
      <c r="F40" s="47" t="str">
        <f t="shared" si="30"/>
        <v>mace</v>
      </c>
      <c r="G40" s="40">
        <f t="shared" si="8"/>
        <v>3</v>
      </c>
      <c r="H40" s="19"/>
      <c r="I40" s="40">
        <f t="shared" si="31"/>
        <v>3</v>
      </c>
      <c r="J40" s="19"/>
      <c r="K40" s="47">
        <v>3.0</v>
      </c>
      <c r="L40" s="47">
        <v>3.0</v>
      </c>
      <c r="M40" s="12"/>
      <c r="N40" s="12"/>
      <c r="O40" s="12"/>
      <c r="P40" s="12"/>
      <c r="Q40" s="12"/>
      <c r="R40" s="12"/>
      <c r="S40" s="12"/>
      <c r="T40" s="48">
        <v>14.0</v>
      </c>
      <c r="U40" s="49" t="str">
        <f t="shared" si="10"/>
        <v>0:52 Bullet shot Cup (Чехия) ⁠NightLovell  - (Финляндия) mace</v>
      </c>
      <c r="V40" s="12" t="str">
        <f t="shared" si="11"/>
        <v>3:3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1.038888888888889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⁠NightLovell</v>
      </c>
      <c r="F41" s="47" t="str">
        <f t="shared" si="30"/>
        <v>mace</v>
      </c>
      <c r="G41" s="40">
        <f t="shared" si="8"/>
        <v>2</v>
      </c>
      <c r="H41" s="19"/>
      <c r="I41" s="40">
        <f t="shared" si="31"/>
        <v>2</v>
      </c>
      <c r="J41" s="19"/>
      <c r="K41" s="47">
        <v>2.0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15.0</v>
      </c>
      <c r="U41" s="49" t="str">
        <f t="shared" si="10"/>
        <v>0:56 Bullet shot Cup (Чехия) ⁠NightLovell  - (Финляндия) mace</v>
      </c>
      <c r="V41" s="12" t="str">
        <f t="shared" si="11"/>
        <v>2:2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1.0416666666666667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⁠NightLovell</v>
      </c>
      <c r="F42" s="47" t="str">
        <f t="shared" ref="F42:F47" si="35">$E$6</f>
        <v>AVTOMAT</v>
      </c>
      <c r="G42" s="40">
        <f t="shared" si="8"/>
        <v>3</v>
      </c>
      <c r="H42" s="19"/>
      <c r="I42" s="40">
        <f t="shared" si="31"/>
        <v>2</v>
      </c>
      <c r="J42" s="19"/>
      <c r="K42" s="47">
        <v>3.0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16.0</v>
      </c>
      <c r="U42" s="49" t="str">
        <f t="shared" si="10"/>
        <v>1:00 Bullet shot Cup (Чехия) ⁠NightLovell  - (Германия) AVTOMAT</v>
      </c>
      <c r="V42" s="12" t="str">
        <f t="shared" si="11"/>
        <v>3:2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1.0444444444444445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⁠NightLovell</v>
      </c>
      <c r="F43" s="47" t="str">
        <f t="shared" si="35"/>
        <v>AVTOMAT</v>
      </c>
      <c r="G43" s="40">
        <f t="shared" si="8"/>
        <v>0</v>
      </c>
      <c r="H43" s="19"/>
      <c r="I43" s="40">
        <f t="shared" ref="I43:I47" si="36">SUM(L43,O43)</f>
        <v>0</v>
      </c>
      <c r="J43" s="19"/>
      <c r="K43" s="47" t="s">
        <v>59</v>
      </c>
      <c r="L43" s="47" t="s">
        <v>59</v>
      </c>
      <c r="M43" s="12"/>
      <c r="N43" s="12"/>
      <c r="O43" s="12"/>
      <c r="P43" s="12"/>
      <c r="Q43" s="12"/>
      <c r="R43" s="12"/>
      <c r="S43" s="12"/>
      <c r="T43" s="48">
        <v>17.0</v>
      </c>
      <c r="U43" s="49" t="str">
        <f t="shared" si="10"/>
        <v>1:04 Bullet shot Cup (Чехия) ⁠NightLovell  - (Германия) AVTOMAT</v>
      </c>
      <c r="V43" s="12" t="str">
        <f t="shared" si="11"/>
        <v>0:0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1.0472222222222223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⁠NightLovell</v>
      </c>
      <c r="F44" s="47" t="str">
        <f t="shared" si="35"/>
        <v>AVTOMAT</v>
      </c>
      <c r="G44" s="40">
        <f t="shared" si="8"/>
        <v>2</v>
      </c>
      <c r="H44" s="19"/>
      <c r="I44" s="40">
        <f t="shared" si="36"/>
        <v>3</v>
      </c>
      <c r="J44" s="19"/>
      <c r="K44" s="47">
        <v>2.0</v>
      </c>
      <c r="L44" s="47">
        <v>3.0</v>
      </c>
      <c r="M44" s="12"/>
      <c r="N44" s="12"/>
      <c r="O44" s="12"/>
      <c r="P44" s="12"/>
      <c r="Q44" s="12"/>
      <c r="R44" s="12"/>
      <c r="S44" s="12"/>
      <c r="T44" s="48">
        <v>18.0</v>
      </c>
      <c r="U44" s="49" t="str">
        <f t="shared" si="10"/>
        <v>1:08 Bullet shot Cup (Чехия) ⁠NightLovell  - (Германия) AVTOMAT</v>
      </c>
      <c r="V44" s="12" t="str">
        <f t="shared" si="11"/>
        <v>2:3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1.05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mace</v>
      </c>
      <c r="F45" s="47" t="str">
        <f t="shared" si="35"/>
        <v>AVTOMAT</v>
      </c>
      <c r="G45" s="40">
        <f t="shared" si="8"/>
        <v>2</v>
      </c>
      <c r="H45" s="19"/>
      <c r="I45" s="40">
        <f t="shared" si="36"/>
        <v>0</v>
      </c>
      <c r="J45" s="19"/>
      <c r="K45" s="47">
        <v>2.0</v>
      </c>
      <c r="L45" s="47">
        <v>0.0</v>
      </c>
      <c r="M45" s="12"/>
      <c r="N45" s="12"/>
      <c r="O45" s="12"/>
      <c r="P45" s="12"/>
      <c r="Q45" s="12"/>
      <c r="R45" s="12"/>
      <c r="S45" s="12"/>
      <c r="T45" s="48">
        <v>19.0</v>
      </c>
      <c r="U45" s="49" t="str">
        <f t="shared" si="10"/>
        <v>1:12 Bullet shot Cup (Финляндия) mace  - (Германия) AVTOMAT</v>
      </c>
      <c r="V45" s="12" t="str">
        <f t="shared" si="11"/>
        <v>2:0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1.0527777777777778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mace</v>
      </c>
      <c r="F46" s="47" t="str">
        <f t="shared" si="35"/>
        <v>AVTOMAT</v>
      </c>
      <c r="G46" s="40">
        <f t="shared" si="8"/>
        <v>3</v>
      </c>
      <c r="H46" s="19"/>
      <c r="I46" s="40">
        <f t="shared" si="36"/>
        <v>2</v>
      </c>
      <c r="J46" s="19"/>
      <c r="K46" s="47">
        <v>3.0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20.0</v>
      </c>
      <c r="U46" s="49" t="str">
        <f t="shared" si="10"/>
        <v>1:16 Bullet shot Cup (Финляндия) mace  - (Германия) AVTOMAT</v>
      </c>
      <c r="V46" s="12" t="str">
        <f t="shared" si="11"/>
        <v>3:2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1.0555555555555556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mace</v>
      </c>
      <c r="F47" s="47" t="str">
        <f t="shared" si="35"/>
        <v>AVTOMAT</v>
      </c>
      <c r="G47" s="40">
        <f t="shared" si="8"/>
        <v>0</v>
      </c>
      <c r="H47" s="19"/>
      <c r="I47" s="40">
        <f t="shared" si="36"/>
        <v>0</v>
      </c>
      <c r="J47" s="19"/>
      <c r="K47" s="47">
        <v>0.0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21.0</v>
      </c>
      <c r="U47" s="49" t="str">
        <f t="shared" si="10"/>
        <v>1:20 Bullet shot Cup (Финляндия) mace  - (Германия) AVTOMAT</v>
      </c>
      <c r="V47" s="12" t="str">
        <f t="shared" si="11"/>
        <v>0:0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1.0583333333333333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mace</v>
      </c>
      <c r="F48" s="47" t="str">
        <f t="shared" ref="F48:F51" si="40">$E$5</f>
        <v>⁠NightLovell</v>
      </c>
      <c r="G48" s="40">
        <f t="shared" si="8"/>
        <v>0</v>
      </c>
      <c r="H48" s="19"/>
      <c r="I48" s="40">
        <f>SUM(L48)</f>
        <v>2</v>
      </c>
      <c r="J48" s="19"/>
      <c r="K48" s="47">
        <v>0.0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22.0</v>
      </c>
      <c r="U48" s="49" t="str">
        <f t="shared" si="10"/>
        <v>1:24 Bullet shot Cup (Финляндия) mace  - (Чехия) ⁠NightLovell</v>
      </c>
      <c r="V48" s="12" t="str">
        <f t="shared" si="11"/>
        <v>0:2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1.0611111111111111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mace</v>
      </c>
      <c r="F49" s="47" t="str">
        <f t="shared" si="40"/>
        <v>⁠NightLovell</v>
      </c>
      <c r="G49" s="40">
        <f t="shared" si="8"/>
        <v>2</v>
      </c>
      <c r="H49" s="19"/>
      <c r="I49" s="40">
        <f t="shared" ref="I49:I53" si="41">SUM(L49,O49)</f>
        <v>0</v>
      </c>
      <c r="J49" s="19"/>
      <c r="K49" s="47">
        <v>2.0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23.0</v>
      </c>
      <c r="U49" s="49" t="str">
        <f t="shared" si="10"/>
        <v>1:28 Bullet shot Cup (Финляндия) mace  - (Чехия) ⁠NightLovell</v>
      </c>
      <c r="V49" s="12" t="str">
        <f t="shared" si="11"/>
        <v>2:0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1.0638888888888889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AVTOMAT</v>
      </c>
      <c r="F50" s="47" t="str">
        <f t="shared" si="40"/>
        <v>⁠NightLovell</v>
      </c>
      <c r="G50" s="40">
        <f t="shared" si="8"/>
        <v>3</v>
      </c>
      <c r="H50" s="19"/>
      <c r="I50" s="40">
        <f t="shared" si="41"/>
        <v>3</v>
      </c>
      <c r="J50" s="19"/>
      <c r="K50" s="47">
        <v>3.0</v>
      </c>
      <c r="L50" s="47">
        <v>3.0</v>
      </c>
      <c r="M50" s="12"/>
      <c r="N50" s="12"/>
      <c r="O50" s="12"/>
      <c r="P50" s="12"/>
      <c r="Q50" s="12"/>
      <c r="R50" s="12"/>
      <c r="S50" s="12"/>
      <c r="T50" s="48">
        <v>24.0</v>
      </c>
      <c r="U50" s="49" t="str">
        <f t="shared" si="10"/>
        <v>1:32 Bullet shot Cup (Германия) AVTOMAT  - (Чехия) ⁠NightLovell</v>
      </c>
      <c r="V50" s="12" t="str">
        <f t="shared" si="11"/>
        <v>3:3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1.0666666666666667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AVTOMAT</v>
      </c>
      <c r="F51" s="47" t="str">
        <f t="shared" si="40"/>
        <v>⁠NightLovell</v>
      </c>
      <c r="G51" s="40">
        <f t="shared" si="8"/>
        <v>1</v>
      </c>
      <c r="H51" s="19"/>
      <c r="I51" s="40">
        <f t="shared" si="41"/>
        <v>2</v>
      </c>
      <c r="J51" s="19"/>
      <c r="K51" s="47">
        <v>1.0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25.0</v>
      </c>
      <c r="U51" s="49" t="str">
        <f t="shared" si="10"/>
        <v>1:36 Bullet shot Cup (Германия) AVTOMAT  - (Чехия) ⁠NightLovell</v>
      </c>
      <c r="V51" s="12" t="str">
        <f t="shared" si="11"/>
        <v>1:2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1.0694444444444444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AVTOMAT</v>
      </c>
      <c r="F52" s="47" t="str">
        <f t="shared" ref="F52:F53" si="45">$E$4</f>
        <v>mace</v>
      </c>
      <c r="G52" s="40">
        <f t="shared" si="8"/>
        <v>1</v>
      </c>
      <c r="H52" s="19"/>
      <c r="I52" s="40">
        <f t="shared" si="41"/>
        <v>2</v>
      </c>
      <c r="J52" s="19"/>
      <c r="K52" s="47">
        <v>1.0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26.0</v>
      </c>
      <c r="U52" s="49" t="str">
        <f t="shared" si="10"/>
        <v>1:40 Bullet shot Cup (Германия) AVTOMAT  - (Финляндия) mace</v>
      </c>
      <c r="V52" s="12" t="str">
        <f t="shared" si="11"/>
        <v>1:2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1.0722222222222222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AVTOMAT</v>
      </c>
      <c r="F53" s="47" t="str">
        <f t="shared" si="45"/>
        <v>mace</v>
      </c>
      <c r="G53" s="40">
        <f t="shared" si="8"/>
        <v>1</v>
      </c>
      <c r="H53" s="19"/>
      <c r="I53" s="40">
        <f t="shared" si="41"/>
        <v>2</v>
      </c>
      <c r="J53" s="19"/>
      <c r="K53" s="47">
        <v>1.0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27.0</v>
      </c>
      <c r="U53" s="49" t="str">
        <f t="shared" si="10"/>
        <v>1:44 Bullet shot Cup (Германия) AVTOMAT  - (Финляндия) mace</v>
      </c>
      <c r="V53" s="12" t="str">
        <f t="shared" si="11"/>
        <v>1:2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5"/>
      <c r="L54" s="75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5"/>
      <c r="L55" s="75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5"/>
      <c r="L56" s="75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5"/>
      <c r="L57" s="75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5"/>
      <c r="L58" s="75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5"/>
      <c r="L59" s="75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5"/>
      <c r="L60" s="75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5"/>
      <c r="L61" s="75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5"/>
      <c r="L62" s="75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5"/>
      <c r="L63" s="75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5"/>
      <c r="L64" s="75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5"/>
      <c r="L65" s="75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5"/>
      <c r="L66" s="75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5"/>
      <c r="L67" s="75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5"/>
      <c r="L68" s="75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5"/>
      <c r="L69" s="75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5"/>
      <c r="L70" s="75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5"/>
      <c r="L71" s="75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5"/>
      <c r="L72" s="75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5"/>
      <c r="L73" s="75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5"/>
      <c r="L74" s="75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5"/>
      <c r="L75" s="75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5"/>
      <c r="L76" s="75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5"/>
      <c r="L77" s="75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5"/>
      <c r="L78" s="75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5"/>
      <c r="L79" s="75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5"/>
      <c r="L80" s="75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5"/>
      <c r="L81" s="75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5"/>
      <c r="L82" s="75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5"/>
      <c r="L83" s="75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5"/>
      <c r="L84" s="75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5"/>
      <c r="L85" s="75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5"/>
      <c r="L86" s="75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5"/>
      <c r="L87" s="75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5"/>
      <c r="L88" s="75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5"/>
      <c r="L89" s="75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5"/>
      <c r="L90" s="75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5"/>
      <c r="L91" s="75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5"/>
      <c r="L92" s="75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5"/>
      <c r="L93" s="75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5"/>
      <c r="L94" s="75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5"/>
      <c r="L95" s="75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5"/>
      <c r="L96" s="75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5"/>
      <c r="L97" s="75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5"/>
      <c r="L98" s="75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5"/>
      <c r="L99" s="75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5"/>
      <c r="L100" s="75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5"/>
      <c r="L101" s="75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5"/>
      <c r="L102" s="75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5"/>
      <c r="L103" s="75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5"/>
      <c r="L104" s="75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5"/>
      <c r="L105" s="75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5"/>
      <c r="L106" s="75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5"/>
      <c r="L107" s="75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5"/>
      <c r="L108" s="75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5"/>
      <c r="L109" s="75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5"/>
      <c r="L110" s="75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5"/>
      <c r="L111" s="75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5"/>
      <c r="L112" s="75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5"/>
      <c r="L113" s="75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5"/>
      <c r="L114" s="75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5"/>
      <c r="L115" s="75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5"/>
      <c r="L116" s="75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5"/>
      <c r="L117" s="75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5"/>
      <c r="L118" s="75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5"/>
      <c r="L119" s="75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5"/>
      <c r="L120" s="75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5"/>
      <c r="L121" s="75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5"/>
      <c r="L122" s="75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5"/>
      <c r="L123" s="75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5"/>
      <c r="L124" s="75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5"/>
      <c r="L125" s="75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5"/>
      <c r="L126" s="75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5"/>
      <c r="L127" s="75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5"/>
      <c r="L128" s="75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5"/>
      <c r="L129" s="75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5"/>
      <c r="L130" s="75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5"/>
      <c r="L131" s="75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5"/>
      <c r="L132" s="75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5"/>
      <c r="L133" s="75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5"/>
      <c r="L134" s="75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5"/>
      <c r="L135" s="75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5"/>
      <c r="L136" s="75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5"/>
      <c r="L137" s="75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5"/>
      <c r="L138" s="75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5"/>
      <c r="L139" s="75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5"/>
      <c r="L140" s="75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5"/>
      <c r="L141" s="75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5"/>
      <c r="L142" s="75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5"/>
      <c r="L143" s="75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5"/>
      <c r="L144" s="75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5"/>
      <c r="L145" s="75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5"/>
      <c r="L146" s="75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5"/>
      <c r="L147" s="75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5"/>
      <c r="L148" s="75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5"/>
      <c r="L149" s="75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5"/>
      <c r="L150" s="75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5"/>
      <c r="L151" s="75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5"/>
      <c r="L152" s="75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5"/>
      <c r="L153" s="75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5"/>
      <c r="L154" s="75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5"/>
      <c r="L155" s="75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5"/>
      <c r="L156" s="75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5"/>
      <c r="L157" s="75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5"/>
      <c r="L158" s="75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5"/>
      <c r="L159" s="75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5"/>
      <c r="L160" s="75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5"/>
      <c r="L161" s="75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5"/>
      <c r="L162" s="75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5"/>
      <c r="L163" s="75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5"/>
      <c r="L164" s="75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5"/>
      <c r="L165" s="75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5"/>
      <c r="L166" s="75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5"/>
      <c r="L167" s="75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5"/>
      <c r="L168" s="75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5"/>
      <c r="L169" s="75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5"/>
      <c r="L170" s="75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5"/>
      <c r="L171" s="75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5"/>
      <c r="L172" s="75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5"/>
      <c r="L173" s="75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5"/>
      <c r="L174" s="75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5"/>
      <c r="L175" s="75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5"/>
      <c r="L176" s="75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5"/>
      <c r="L177" s="75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5"/>
      <c r="L178" s="75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5"/>
      <c r="L179" s="75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5"/>
      <c r="L180" s="75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5"/>
      <c r="L181" s="75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5"/>
      <c r="L182" s="75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5"/>
      <c r="L183" s="75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5"/>
      <c r="L184" s="75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5"/>
      <c r="L185" s="75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5"/>
      <c r="L186" s="75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5"/>
      <c r="L187" s="75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5"/>
      <c r="L188" s="75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5"/>
      <c r="L189" s="75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5"/>
      <c r="L190" s="75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5"/>
      <c r="L191" s="75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5"/>
      <c r="L192" s="75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5"/>
      <c r="L193" s="75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5"/>
      <c r="L194" s="75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5"/>
      <c r="L195" s="75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5"/>
      <c r="L196" s="75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5"/>
      <c r="L197" s="75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5"/>
      <c r="L198" s="75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5"/>
      <c r="L199" s="75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5"/>
      <c r="L200" s="75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5"/>
      <c r="L201" s="75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5"/>
      <c r="L202" s="75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5"/>
      <c r="L203" s="75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5"/>
      <c r="L204" s="75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5"/>
      <c r="L205" s="75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5"/>
      <c r="L206" s="75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5"/>
      <c r="L207" s="75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5"/>
      <c r="L208" s="75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5"/>
      <c r="L209" s="75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5"/>
      <c r="L210" s="75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5"/>
      <c r="L211" s="75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5"/>
      <c r="L212" s="75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5"/>
      <c r="L213" s="75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5"/>
      <c r="L214" s="75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5"/>
      <c r="L215" s="75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5"/>
      <c r="L216" s="75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5"/>
      <c r="L217" s="75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5"/>
      <c r="L218" s="75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5"/>
      <c r="L219" s="75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5"/>
      <c r="L220" s="75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5"/>
      <c r="L221" s="75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5"/>
      <c r="L222" s="75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5"/>
      <c r="L223" s="75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5"/>
      <c r="L224" s="75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5"/>
      <c r="L225" s="75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6"/>
      <c r="L226" s="76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6"/>
      <c r="L227" s="76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6"/>
      <c r="L228" s="76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6"/>
      <c r="L229" s="76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6"/>
      <c r="L230" s="76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6"/>
      <c r="L231" s="76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6"/>
      <c r="L232" s="76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6"/>
      <c r="L233" s="76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6"/>
      <c r="L234" s="76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6"/>
      <c r="L235" s="76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6"/>
      <c r="L236" s="76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6"/>
      <c r="L237" s="76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6"/>
      <c r="L238" s="76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6"/>
      <c r="L239" s="76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6"/>
      <c r="L240" s="76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6"/>
      <c r="L241" s="76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6"/>
      <c r="L242" s="76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6"/>
      <c r="L243" s="76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6"/>
      <c r="L244" s="76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6"/>
      <c r="L245" s="76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6"/>
      <c r="L246" s="76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6"/>
      <c r="L247" s="76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6"/>
      <c r="L248" s="76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6"/>
      <c r="L249" s="76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6"/>
      <c r="L250" s="76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6"/>
      <c r="L251" s="76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6"/>
      <c r="L252" s="76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6"/>
      <c r="L253" s="76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6"/>
      <c r="L254" s="76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6"/>
      <c r="L255" s="76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6"/>
      <c r="L256" s="76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6"/>
      <c r="L257" s="76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6"/>
      <c r="L258" s="76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6"/>
      <c r="L259" s="76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6"/>
      <c r="L260" s="76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6"/>
      <c r="L261" s="76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6"/>
      <c r="L262" s="76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6"/>
      <c r="L263" s="76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6"/>
      <c r="L264" s="76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6"/>
      <c r="L265" s="76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6"/>
      <c r="L266" s="76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6"/>
      <c r="L267" s="76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6"/>
      <c r="L268" s="76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6"/>
      <c r="L269" s="76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6"/>
      <c r="L270" s="76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6"/>
      <c r="L271" s="76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6"/>
      <c r="L272" s="76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6"/>
      <c r="L273" s="76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6"/>
      <c r="L274" s="76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6"/>
      <c r="L275" s="76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6"/>
      <c r="L276" s="76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6"/>
      <c r="L277" s="76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6"/>
      <c r="L278" s="76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6"/>
      <c r="L279" s="76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6"/>
      <c r="L280" s="76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6"/>
      <c r="L281" s="76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6"/>
      <c r="L282" s="76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6"/>
      <c r="L283" s="76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6"/>
      <c r="L284" s="76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6"/>
      <c r="L285" s="76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6"/>
      <c r="L286" s="76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6"/>
      <c r="L287" s="76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6"/>
      <c r="L288" s="76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6"/>
      <c r="L289" s="76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6"/>
      <c r="L290" s="76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6"/>
      <c r="L291" s="76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6"/>
      <c r="L292" s="76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6"/>
      <c r="L293" s="76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6"/>
      <c r="L294" s="76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6"/>
      <c r="L295" s="76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6"/>
      <c r="L296" s="76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6"/>
      <c r="L297" s="76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6"/>
      <c r="L298" s="76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6"/>
      <c r="L299" s="76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6"/>
      <c r="L300" s="76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6"/>
      <c r="L301" s="76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6"/>
      <c r="L302" s="76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6"/>
      <c r="L303" s="76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6"/>
      <c r="L304" s="76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6"/>
      <c r="L305" s="76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6"/>
      <c r="L306" s="76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6"/>
      <c r="L307" s="76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6"/>
      <c r="L308" s="76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6"/>
      <c r="L309" s="76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6"/>
      <c r="L310" s="76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6"/>
      <c r="L311" s="76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6"/>
      <c r="L312" s="76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6"/>
      <c r="L313" s="76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6"/>
      <c r="L314" s="76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6"/>
      <c r="L315" s="76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6"/>
      <c r="L316" s="76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6"/>
      <c r="L317" s="76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6"/>
      <c r="L318" s="76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6"/>
      <c r="L319" s="76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6"/>
      <c r="L320" s="76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6"/>
      <c r="L321" s="76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6"/>
      <c r="L322" s="76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6"/>
      <c r="L323" s="76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6"/>
      <c r="L324" s="76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6"/>
      <c r="L325" s="76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6"/>
      <c r="L326" s="76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6"/>
      <c r="L327" s="76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6"/>
      <c r="L328" s="76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6"/>
      <c r="L329" s="76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6"/>
      <c r="L330" s="76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6"/>
      <c r="L331" s="76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6"/>
      <c r="L332" s="76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6"/>
      <c r="L333" s="76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6"/>
      <c r="L334" s="76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6"/>
      <c r="L335" s="76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6"/>
      <c r="L336" s="76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6"/>
      <c r="L337" s="76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6"/>
      <c r="L338" s="76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6"/>
      <c r="L339" s="76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6"/>
      <c r="L340" s="76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6"/>
      <c r="L341" s="76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6"/>
      <c r="L342" s="76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6"/>
      <c r="L343" s="76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6"/>
      <c r="L344" s="76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6"/>
      <c r="L345" s="76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6"/>
      <c r="L346" s="76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6"/>
      <c r="L347" s="76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6"/>
      <c r="L348" s="76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6"/>
      <c r="L349" s="76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6"/>
      <c r="L350" s="76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6"/>
      <c r="L351" s="76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6"/>
      <c r="L352" s="76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6"/>
      <c r="L353" s="76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6"/>
      <c r="L354" s="76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6"/>
      <c r="L355" s="76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6"/>
      <c r="L356" s="76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6"/>
      <c r="L357" s="76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6"/>
      <c r="L358" s="76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6"/>
      <c r="L359" s="76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6"/>
      <c r="L360" s="76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6"/>
      <c r="L361" s="76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6"/>
      <c r="L362" s="76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6"/>
      <c r="L363" s="76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6"/>
      <c r="L364" s="76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6"/>
      <c r="L365" s="76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6"/>
      <c r="L366" s="76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6"/>
      <c r="L367" s="76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6"/>
      <c r="L368" s="76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6"/>
      <c r="L369" s="76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6"/>
      <c r="L370" s="76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6"/>
      <c r="L371" s="76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6"/>
      <c r="L372" s="76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6"/>
      <c r="L373" s="76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6"/>
      <c r="L374" s="76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6"/>
      <c r="L375" s="76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6"/>
      <c r="L376" s="76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6"/>
      <c r="L377" s="76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6"/>
      <c r="L378" s="76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6"/>
      <c r="L379" s="76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6"/>
      <c r="L380" s="76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6"/>
      <c r="L381" s="76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6"/>
      <c r="L382" s="76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6"/>
      <c r="L383" s="76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6"/>
      <c r="L384" s="76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6"/>
      <c r="L385" s="76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6"/>
      <c r="L386" s="76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6"/>
      <c r="L387" s="76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6"/>
      <c r="L388" s="76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6"/>
      <c r="L389" s="76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6"/>
      <c r="L390" s="76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6"/>
      <c r="L391" s="76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6"/>
      <c r="L392" s="76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6"/>
      <c r="L393" s="76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6"/>
      <c r="L394" s="76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6"/>
      <c r="L395" s="76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6"/>
      <c r="L396" s="76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6"/>
      <c r="L397" s="76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6"/>
      <c r="L398" s="76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6"/>
      <c r="L399" s="76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6"/>
      <c r="L400" s="76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6"/>
      <c r="L401" s="76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6"/>
      <c r="L402" s="76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6"/>
      <c r="L403" s="76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6"/>
      <c r="L404" s="76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6"/>
      <c r="L405" s="76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6"/>
      <c r="L406" s="76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6"/>
      <c r="L407" s="76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6"/>
      <c r="L408" s="76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6"/>
      <c r="L409" s="76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6"/>
      <c r="L410" s="76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6"/>
      <c r="L411" s="76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6"/>
      <c r="L412" s="76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6"/>
      <c r="L413" s="76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6"/>
      <c r="L414" s="76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6"/>
      <c r="L415" s="76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6"/>
      <c r="L416" s="76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6"/>
      <c r="L417" s="76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6"/>
      <c r="L418" s="76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6"/>
      <c r="L419" s="76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6"/>
      <c r="L420" s="76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6"/>
      <c r="L421" s="76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6"/>
      <c r="L422" s="76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6"/>
      <c r="L423" s="76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6"/>
      <c r="L424" s="76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6"/>
      <c r="L425" s="76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6"/>
      <c r="L426" s="76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6"/>
      <c r="L427" s="76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6"/>
      <c r="L428" s="76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6"/>
      <c r="L429" s="76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6"/>
      <c r="L430" s="76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6"/>
      <c r="L431" s="76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6"/>
      <c r="L432" s="76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6"/>
      <c r="L433" s="76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6"/>
      <c r="L434" s="76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6"/>
      <c r="L435" s="76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6"/>
      <c r="L436" s="76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6"/>
      <c r="L437" s="76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6"/>
      <c r="L438" s="76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6"/>
      <c r="L439" s="76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6"/>
      <c r="L440" s="76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6"/>
      <c r="L441" s="76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6"/>
      <c r="L442" s="76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6"/>
      <c r="L443" s="76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6"/>
      <c r="L444" s="76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6"/>
      <c r="L445" s="76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6"/>
      <c r="L446" s="76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6"/>
      <c r="L447" s="76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6"/>
      <c r="L448" s="76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6"/>
      <c r="L449" s="76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6"/>
      <c r="L450" s="76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6"/>
      <c r="L451" s="76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6"/>
      <c r="L452" s="76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6"/>
      <c r="L453" s="76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6"/>
      <c r="L454" s="76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6"/>
      <c r="L455" s="76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6"/>
      <c r="L456" s="76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6"/>
      <c r="L457" s="76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6"/>
      <c r="L458" s="76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6"/>
      <c r="L459" s="76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6"/>
      <c r="L460" s="76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6"/>
      <c r="L461" s="76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6"/>
      <c r="L462" s="76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6"/>
      <c r="L463" s="76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6"/>
      <c r="L464" s="76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6"/>
      <c r="L465" s="76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6"/>
      <c r="L466" s="76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6"/>
      <c r="L467" s="76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6"/>
      <c r="L468" s="76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6"/>
      <c r="L469" s="76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6"/>
      <c r="L470" s="76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6"/>
      <c r="L471" s="76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6"/>
      <c r="L472" s="76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6"/>
      <c r="L473" s="76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6"/>
      <c r="L474" s="76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6"/>
      <c r="L475" s="76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6"/>
      <c r="L476" s="76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6"/>
      <c r="L477" s="76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6"/>
      <c r="L478" s="76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6"/>
      <c r="L479" s="76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6"/>
      <c r="L480" s="76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6"/>
      <c r="L481" s="76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6"/>
      <c r="L482" s="76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6"/>
      <c r="L483" s="76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6"/>
      <c r="L484" s="76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6"/>
      <c r="L485" s="76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6"/>
      <c r="L486" s="76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6"/>
      <c r="L487" s="76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6"/>
      <c r="L488" s="76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6"/>
      <c r="L489" s="76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6"/>
      <c r="L490" s="76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6"/>
      <c r="L491" s="76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6"/>
      <c r="L492" s="76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6"/>
      <c r="L493" s="76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6"/>
      <c r="L494" s="76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6"/>
      <c r="L495" s="76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6"/>
      <c r="L496" s="76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6"/>
      <c r="L497" s="76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6"/>
      <c r="L498" s="76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6"/>
      <c r="L499" s="76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6"/>
      <c r="L500" s="76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6"/>
      <c r="L501" s="76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6"/>
      <c r="L502" s="76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6"/>
      <c r="L503" s="76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6"/>
      <c r="L504" s="76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6"/>
      <c r="L505" s="76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6"/>
      <c r="L506" s="76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6"/>
      <c r="L507" s="76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6"/>
      <c r="L508" s="76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6"/>
      <c r="L509" s="76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6"/>
      <c r="L510" s="76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6"/>
      <c r="L511" s="76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6"/>
      <c r="L512" s="76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6"/>
      <c r="L513" s="76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6"/>
      <c r="L514" s="76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6"/>
      <c r="L515" s="76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6"/>
      <c r="L516" s="76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6"/>
      <c r="L517" s="76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6"/>
      <c r="L518" s="76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6"/>
      <c r="L519" s="76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6"/>
      <c r="L520" s="76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6"/>
      <c r="L521" s="76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6"/>
      <c r="L522" s="76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6"/>
      <c r="L523" s="76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6"/>
      <c r="L524" s="76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6"/>
      <c r="L525" s="76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6"/>
      <c r="L526" s="76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6"/>
      <c r="L527" s="76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6"/>
      <c r="L528" s="76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6"/>
      <c r="L529" s="76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6"/>
      <c r="L530" s="76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6"/>
      <c r="L531" s="76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6"/>
      <c r="L532" s="76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6"/>
      <c r="L533" s="76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6"/>
      <c r="L534" s="76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6"/>
      <c r="L535" s="76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6"/>
      <c r="L536" s="76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6"/>
      <c r="L537" s="76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6"/>
      <c r="L538" s="76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6"/>
      <c r="L539" s="76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6"/>
      <c r="L540" s="76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6"/>
      <c r="L541" s="76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6"/>
      <c r="L542" s="76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6"/>
      <c r="L543" s="76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6"/>
      <c r="L544" s="76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6"/>
      <c r="L545" s="76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6"/>
      <c r="L546" s="76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6"/>
      <c r="L547" s="76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6"/>
      <c r="L548" s="76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6"/>
      <c r="L549" s="76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6"/>
      <c r="L550" s="76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6"/>
      <c r="L551" s="76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6"/>
      <c r="L552" s="76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6"/>
      <c r="L553" s="76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6"/>
      <c r="L554" s="76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6"/>
      <c r="L555" s="76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6"/>
      <c r="L556" s="76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6"/>
      <c r="L557" s="76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6"/>
      <c r="L558" s="76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6"/>
      <c r="L559" s="76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6"/>
      <c r="L560" s="76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6"/>
      <c r="L561" s="76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6"/>
      <c r="L562" s="76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6"/>
      <c r="L563" s="76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6"/>
      <c r="L564" s="76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6"/>
      <c r="L565" s="76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6"/>
      <c r="L566" s="76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6"/>
      <c r="L567" s="76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6"/>
      <c r="L568" s="76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6"/>
      <c r="L569" s="76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6"/>
      <c r="L570" s="76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6"/>
      <c r="L571" s="76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6"/>
      <c r="L572" s="76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6"/>
      <c r="L573" s="76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6"/>
      <c r="L574" s="76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6"/>
      <c r="L575" s="76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6"/>
      <c r="L576" s="76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6"/>
      <c r="L577" s="76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6"/>
      <c r="L578" s="76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6"/>
      <c r="L579" s="76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6"/>
      <c r="L580" s="76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6"/>
      <c r="L581" s="76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6"/>
      <c r="L582" s="76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6"/>
      <c r="L583" s="76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6"/>
      <c r="L584" s="76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6"/>
      <c r="L585" s="76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6"/>
      <c r="L586" s="76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6"/>
      <c r="L587" s="76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6"/>
      <c r="L588" s="76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6"/>
      <c r="L589" s="76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6"/>
      <c r="L590" s="76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6"/>
      <c r="L591" s="76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6"/>
      <c r="L592" s="76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6"/>
      <c r="L593" s="76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6"/>
      <c r="L594" s="76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6"/>
      <c r="L595" s="76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6"/>
      <c r="L596" s="76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6"/>
      <c r="L597" s="76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6"/>
      <c r="L598" s="76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6"/>
      <c r="L599" s="76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6"/>
      <c r="L600" s="76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6"/>
      <c r="L601" s="76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6"/>
      <c r="L602" s="76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6"/>
      <c r="L603" s="76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6"/>
      <c r="L604" s="76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6"/>
      <c r="L605" s="76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6"/>
      <c r="L606" s="76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6"/>
      <c r="L607" s="76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6"/>
      <c r="L608" s="76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6"/>
      <c r="L609" s="76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6"/>
      <c r="L610" s="76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6"/>
      <c r="L611" s="76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6"/>
      <c r="L612" s="76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6"/>
      <c r="L613" s="76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6"/>
      <c r="L614" s="76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6"/>
      <c r="L615" s="76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6"/>
      <c r="L616" s="76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6"/>
      <c r="L617" s="76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6"/>
      <c r="L618" s="76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6"/>
      <c r="L619" s="76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6"/>
      <c r="L620" s="76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6"/>
      <c r="L621" s="76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6"/>
      <c r="L622" s="76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6"/>
      <c r="L623" s="76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6"/>
      <c r="L624" s="76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6"/>
      <c r="L625" s="76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6"/>
      <c r="L626" s="76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6"/>
      <c r="L627" s="76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6"/>
      <c r="L628" s="76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6"/>
      <c r="L629" s="76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6"/>
      <c r="L630" s="76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6"/>
      <c r="L631" s="76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6"/>
      <c r="L632" s="76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6"/>
      <c r="L633" s="76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6"/>
      <c r="L634" s="76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6"/>
      <c r="L635" s="76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6"/>
      <c r="L636" s="76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6"/>
      <c r="L637" s="76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6"/>
      <c r="L638" s="76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6"/>
      <c r="L639" s="76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6"/>
      <c r="L640" s="76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6"/>
      <c r="L641" s="76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6"/>
      <c r="L642" s="76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6"/>
      <c r="L643" s="76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6"/>
      <c r="L644" s="76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6"/>
      <c r="L645" s="76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6"/>
      <c r="L646" s="76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6"/>
      <c r="L647" s="76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6"/>
      <c r="L648" s="76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6"/>
      <c r="L649" s="76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6"/>
      <c r="L650" s="76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6"/>
      <c r="L651" s="76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6"/>
      <c r="L652" s="76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6"/>
      <c r="L653" s="76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6"/>
      <c r="L654" s="76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6"/>
      <c r="L655" s="76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6"/>
      <c r="L656" s="76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6"/>
      <c r="L657" s="76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6"/>
      <c r="L658" s="76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6"/>
      <c r="L659" s="76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6"/>
      <c r="L660" s="76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6"/>
      <c r="L661" s="76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6"/>
      <c r="L662" s="76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6"/>
      <c r="L663" s="76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6"/>
      <c r="L664" s="76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6"/>
      <c r="L665" s="76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6"/>
      <c r="L666" s="76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6"/>
      <c r="L667" s="76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6"/>
      <c r="L668" s="76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6"/>
      <c r="L669" s="76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6"/>
      <c r="L670" s="76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6"/>
      <c r="L671" s="76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6"/>
      <c r="L672" s="76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6"/>
      <c r="L673" s="76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6"/>
      <c r="L674" s="76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6"/>
      <c r="L675" s="76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6"/>
      <c r="L676" s="76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6"/>
      <c r="L677" s="76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6"/>
      <c r="L678" s="76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6"/>
      <c r="L679" s="76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6"/>
      <c r="L680" s="76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6"/>
      <c r="L681" s="76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6"/>
      <c r="L682" s="76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6"/>
      <c r="L683" s="76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6"/>
      <c r="L684" s="76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6"/>
      <c r="L685" s="76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6"/>
      <c r="L686" s="76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6"/>
      <c r="L687" s="76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6"/>
      <c r="L688" s="76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6"/>
      <c r="L689" s="76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6"/>
      <c r="L690" s="76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6"/>
      <c r="L691" s="76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6"/>
      <c r="L692" s="76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6"/>
      <c r="L693" s="76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6"/>
      <c r="L694" s="76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6"/>
      <c r="L695" s="76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6"/>
      <c r="L696" s="76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6"/>
      <c r="L697" s="76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6"/>
      <c r="L698" s="76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6"/>
      <c r="L699" s="76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6"/>
      <c r="L700" s="76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6"/>
      <c r="L701" s="76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6"/>
      <c r="L702" s="76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6"/>
      <c r="L703" s="76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6"/>
      <c r="L704" s="76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6"/>
      <c r="L705" s="76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6"/>
      <c r="L706" s="76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6"/>
      <c r="L707" s="76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6"/>
      <c r="L708" s="76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6"/>
      <c r="L709" s="76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6"/>
      <c r="L710" s="76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6"/>
      <c r="L711" s="76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6"/>
      <c r="L712" s="76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6"/>
      <c r="L713" s="76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6"/>
      <c r="L714" s="76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6"/>
      <c r="L715" s="76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6"/>
      <c r="L716" s="76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6"/>
      <c r="L717" s="76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6"/>
      <c r="L718" s="76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6"/>
      <c r="L719" s="76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6"/>
      <c r="L720" s="76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6"/>
      <c r="L721" s="76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6"/>
      <c r="L722" s="76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6"/>
      <c r="L723" s="76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6"/>
      <c r="L724" s="76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6"/>
      <c r="L725" s="76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6"/>
      <c r="L726" s="76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6"/>
      <c r="L727" s="76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6"/>
      <c r="L728" s="76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6"/>
      <c r="L729" s="76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6"/>
      <c r="L730" s="76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6"/>
      <c r="L731" s="76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6"/>
      <c r="L732" s="76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6"/>
      <c r="L733" s="76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6"/>
      <c r="L734" s="76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6"/>
      <c r="L735" s="76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6"/>
      <c r="L736" s="76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6"/>
      <c r="L737" s="76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6"/>
      <c r="L738" s="76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6"/>
      <c r="L739" s="76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6"/>
      <c r="L740" s="76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6"/>
      <c r="L741" s="76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6"/>
      <c r="L742" s="76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6"/>
      <c r="L743" s="76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6"/>
      <c r="L744" s="76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6"/>
      <c r="L745" s="76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6"/>
      <c r="L746" s="76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6"/>
      <c r="L747" s="76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6"/>
      <c r="L748" s="76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6"/>
      <c r="L749" s="76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6"/>
      <c r="L750" s="76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6"/>
      <c r="L751" s="76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6"/>
      <c r="L752" s="76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6"/>
      <c r="L753" s="76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6"/>
      <c r="L754" s="76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6"/>
      <c r="L755" s="76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6"/>
      <c r="L756" s="76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6"/>
      <c r="L757" s="76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6"/>
      <c r="L758" s="76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6"/>
      <c r="L759" s="76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6"/>
      <c r="L760" s="76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6"/>
      <c r="L761" s="76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6"/>
      <c r="L762" s="76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6"/>
      <c r="L763" s="76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6"/>
      <c r="L764" s="76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6"/>
      <c r="L765" s="76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6"/>
      <c r="L766" s="76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6"/>
      <c r="L767" s="76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6"/>
      <c r="L768" s="76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6"/>
      <c r="L769" s="76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6"/>
      <c r="L770" s="76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6"/>
      <c r="L771" s="76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6"/>
      <c r="L772" s="76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6"/>
      <c r="L773" s="76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6"/>
      <c r="L774" s="76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6"/>
      <c r="L775" s="76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6"/>
      <c r="L776" s="76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6"/>
      <c r="L777" s="76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6"/>
      <c r="L778" s="76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6"/>
      <c r="L779" s="76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6"/>
      <c r="L780" s="76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6"/>
      <c r="L781" s="76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6"/>
      <c r="L782" s="76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6"/>
      <c r="L783" s="76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6"/>
      <c r="L784" s="76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6"/>
      <c r="L785" s="76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6"/>
      <c r="L786" s="76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6"/>
      <c r="L787" s="76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6"/>
      <c r="L788" s="76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6"/>
      <c r="L789" s="76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6"/>
      <c r="L790" s="76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6"/>
      <c r="L791" s="76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6"/>
      <c r="L792" s="76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6"/>
      <c r="L793" s="76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6"/>
      <c r="L794" s="76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6"/>
      <c r="L795" s="76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6"/>
      <c r="L796" s="76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6"/>
      <c r="L797" s="76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6"/>
      <c r="L798" s="76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6"/>
      <c r="L799" s="76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6"/>
      <c r="L800" s="76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6"/>
      <c r="L801" s="76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6"/>
      <c r="L802" s="76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6"/>
      <c r="L803" s="76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6"/>
      <c r="L804" s="76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6"/>
      <c r="L805" s="76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6"/>
      <c r="L806" s="76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6"/>
      <c r="L807" s="76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6"/>
      <c r="L808" s="76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6"/>
      <c r="L809" s="76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6"/>
      <c r="L810" s="76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6"/>
      <c r="L811" s="76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6"/>
      <c r="L812" s="76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6"/>
      <c r="L813" s="76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6"/>
      <c r="L814" s="76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6"/>
      <c r="L815" s="76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6"/>
      <c r="L816" s="76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6"/>
      <c r="L817" s="76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6"/>
      <c r="L818" s="76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6"/>
      <c r="L819" s="76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6"/>
      <c r="L820" s="76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6"/>
      <c r="L821" s="76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6"/>
      <c r="L822" s="76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6"/>
      <c r="L823" s="76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6"/>
      <c r="L824" s="76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6"/>
      <c r="L825" s="76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6"/>
      <c r="L826" s="76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6"/>
      <c r="L827" s="76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6"/>
      <c r="L828" s="76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6"/>
      <c r="L829" s="76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6"/>
      <c r="L830" s="76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6"/>
      <c r="L831" s="76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6"/>
      <c r="L832" s="76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6"/>
      <c r="L833" s="76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6"/>
      <c r="L834" s="76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6"/>
      <c r="L835" s="76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6"/>
      <c r="L836" s="76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6"/>
      <c r="L837" s="76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6"/>
      <c r="L838" s="76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6"/>
      <c r="L839" s="76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6"/>
      <c r="L840" s="76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6"/>
      <c r="L841" s="76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6"/>
      <c r="L842" s="76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6"/>
      <c r="L843" s="76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6"/>
      <c r="L844" s="76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6"/>
      <c r="L845" s="76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6"/>
      <c r="L846" s="76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6"/>
      <c r="L847" s="76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6"/>
      <c r="L848" s="76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6"/>
      <c r="L849" s="76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6"/>
      <c r="L850" s="76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6"/>
      <c r="L851" s="76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6"/>
      <c r="L852" s="76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6"/>
      <c r="L853" s="76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6"/>
      <c r="L854" s="76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6"/>
      <c r="L855" s="76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6"/>
      <c r="L856" s="76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6"/>
      <c r="L857" s="76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6"/>
      <c r="L858" s="76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6"/>
      <c r="L859" s="76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6"/>
      <c r="L860" s="76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6"/>
      <c r="L861" s="76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6"/>
      <c r="L862" s="76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6"/>
      <c r="L863" s="76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6"/>
      <c r="L864" s="76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6"/>
      <c r="L865" s="76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6"/>
      <c r="L866" s="76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6"/>
      <c r="L867" s="76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6"/>
      <c r="L868" s="76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6"/>
      <c r="L869" s="76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6"/>
      <c r="L870" s="76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6"/>
      <c r="L871" s="76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6"/>
      <c r="L872" s="76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6"/>
      <c r="L873" s="76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6"/>
      <c r="L874" s="76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6"/>
      <c r="L875" s="76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6"/>
      <c r="L876" s="76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6"/>
      <c r="L877" s="76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6"/>
      <c r="L878" s="76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6"/>
      <c r="L879" s="76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6"/>
      <c r="L880" s="76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6"/>
      <c r="L881" s="76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6"/>
      <c r="L882" s="76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6"/>
      <c r="L883" s="76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6"/>
      <c r="L884" s="76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6"/>
      <c r="L885" s="76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6"/>
      <c r="L886" s="76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6"/>
      <c r="L887" s="76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6"/>
      <c r="L888" s="76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6"/>
      <c r="L889" s="76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6"/>
      <c r="L890" s="76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6"/>
      <c r="L891" s="76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6"/>
      <c r="L892" s="76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6"/>
      <c r="L893" s="76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6"/>
      <c r="L894" s="76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6"/>
      <c r="L895" s="76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6"/>
      <c r="L896" s="76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6"/>
      <c r="L897" s="76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6"/>
      <c r="L898" s="76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6"/>
      <c r="L899" s="76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6"/>
      <c r="L900" s="76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6"/>
      <c r="L901" s="76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6"/>
      <c r="L902" s="76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6"/>
      <c r="L903" s="76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6"/>
      <c r="L904" s="76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6"/>
      <c r="L905" s="76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6"/>
      <c r="L906" s="76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6"/>
      <c r="L907" s="76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6"/>
      <c r="L908" s="76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6"/>
      <c r="L909" s="76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6"/>
      <c r="L910" s="76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6"/>
      <c r="L911" s="76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6"/>
      <c r="L912" s="76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6"/>
      <c r="L913" s="76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6"/>
      <c r="L914" s="76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6"/>
      <c r="L915" s="76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6"/>
      <c r="L916" s="76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6"/>
      <c r="L917" s="76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6"/>
      <c r="L918" s="76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6"/>
      <c r="L919" s="76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6"/>
      <c r="L920" s="76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6"/>
      <c r="L921" s="76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6"/>
      <c r="L922" s="76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6"/>
      <c r="L923" s="76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6"/>
      <c r="L924" s="76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6"/>
      <c r="L925" s="76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6"/>
      <c r="L926" s="76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6"/>
      <c r="L927" s="76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6"/>
      <c r="L928" s="76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6"/>
      <c r="L929" s="76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6"/>
      <c r="L930" s="76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6"/>
      <c r="L931" s="76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6"/>
      <c r="L932" s="76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6"/>
      <c r="L933" s="76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6"/>
      <c r="L934" s="76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6"/>
      <c r="L935" s="76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6"/>
      <c r="L936" s="76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6"/>
      <c r="L937" s="76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6"/>
      <c r="L938" s="76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6"/>
      <c r="L939" s="76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6"/>
      <c r="L940" s="76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6"/>
      <c r="L941" s="76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6"/>
      <c r="L942" s="76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6"/>
      <c r="L943" s="76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6"/>
      <c r="L944" s="76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6"/>
      <c r="L945" s="76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6"/>
      <c r="L946" s="76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6"/>
      <c r="L947" s="76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6"/>
      <c r="L948" s="76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6"/>
      <c r="L949" s="76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6"/>
      <c r="L950" s="76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6"/>
      <c r="L951" s="76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6"/>
      <c r="L952" s="76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6"/>
      <c r="L953" s="76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6"/>
      <c r="L954" s="76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6"/>
      <c r="L955" s="76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6"/>
      <c r="L956" s="76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6"/>
      <c r="L957" s="76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6"/>
      <c r="L958" s="76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6"/>
      <c r="L959" s="76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6"/>
      <c r="L960" s="76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6"/>
      <c r="L961" s="76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6"/>
      <c r="L962" s="76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6"/>
      <c r="L963" s="76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6"/>
      <c r="L964" s="76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6"/>
      <c r="L965" s="76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6"/>
      <c r="L966" s="76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6"/>
      <c r="L967" s="76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6"/>
      <c r="L968" s="76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6"/>
      <c r="L969" s="76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6"/>
      <c r="L970" s="76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6"/>
      <c r="L971" s="76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6"/>
      <c r="L972" s="76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6"/>
      <c r="L973" s="76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6"/>
      <c r="L974" s="76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6"/>
      <c r="L975" s="76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6"/>
      <c r="L976" s="76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6"/>
      <c r="L977" s="76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6"/>
      <c r="L978" s="76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6"/>
      <c r="L979" s="76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6"/>
      <c r="L980" s="76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6"/>
      <c r="L981" s="76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6"/>
      <c r="L982" s="76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6"/>
      <c r="L983" s="76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6"/>
      <c r="L984" s="76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77"/>
      <c r="L985" s="77"/>
      <c r="T985" s="59"/>
    </row>
    <row r="986" ht="15.75" customHeight="1">
      <c r="K986" s="77"/>
      <c r="L986" s="77"/>
      <c r="T986" s="59"/>
    </row>
    <row r="987" ht="15.75" customHeight="1">
      <c r="K987" s="77"/>
      <c r="L987" s="77"/>
      <c r="T987" s="59"/>
    </row>
    <row r="988" ht="15.75" customHeight="1">
      <c r="K988" s="77"/>
      <c r="L988" s="77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68" t="s">
        <v>50</v>
      </c>
      <c r="B1" s="2" t="s">
        <v>1</v>
      </c>
      <c r="C1" s="3" t="str">
        <f>'ТУР1'!$C$1</f>
        <v>Bullet shot Cup</v>
      </c>
      <c r="D1" s="4"/>
      <c r="E1" s="5" t="s">
        <v>69</v>
      </c>
      <c r="F1" s="6">
        <f>'ТУР1'!$F$1</f>
        <v>45672</v>
      </c>
      <c r="G1" s="7"/>
      <c r="H1" s="7"/>
      <c r="I1" s="7"/>
      <c r="J1" s="7"/>
      <c r="K1" s="69"/>
      <c r="L1" s="69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69"/>
      <c r="L2" s="69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ТУР7</v>
      </c>
      <c r="W2" s="16"/>
      <c r="X2" s="16"/>
      <c r="Y2" s="16"/>
      <c r="Z2" s="17"/>
      <c r="AA2" s="18">
        <f>$F$1</f>
        <v>45672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69"/>
      <c r="L3" s="69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mace</v>
      </c>
      <c r="AG3" s="27">
        <f t="array" ref="AG3">SUM(($E$12:$E$54=AF3)*(ISNUMBER($G$12:$G$54)),($F$12:$F$54=AF3)*(ISNUMBER($I$12:$I$54)))</f>
        <v>28</v>
      </c>
      <c r="AH3" s="22">
        <f t="array" ref="AH3">SUM(('ТУР7'!home=AF3)*('ТУР7'!homescore&gt;'ТУР7'!visitorscore),('ТУР7'!visitor=AF3)*('ТУР7'!visitorscore&gt;'ТУР7'!homescore))</f>
        <v>13</v>
      </c>
      <c r="AI3" s="22">
        <f t="array" ref="AI3">SUM(('ТУР7'!home=AF3)*('ТУР7'!homescore='ТУР7'!visitorscore)*ISNUMBER('ТУР7'!visitorscore),('ТУР7'!visitor=AF3)*('ТУР7'!visitorscore='ТУР7'!homescore)*ISNUMBER('ТУР7'!homescore))</f>
        <v>7</v>
      </c>
      <c r="AJ3" s="27">
        <f t="array" ref="AJ3">SUM(('ТУР7'!home=AF3)*('ТУР7'!homescore&lt;'ТУР7'!visitorscore),('ТУР7'!visitor=AF3)*('ТУР7'!visitorscore&lt;'ТУР7'!homescore))</f>
        <v>8</v>
      </c>
      <c r="AK3" s="22">
        <f t="array" ref="AK3">SUMIF('ТУР7'!home,AF3,'ТУР7'!homescore)+SUMIF('ТУР7'!visitor,AF3,'ТУР7'!visitorscore)</f>
        <v>42</v>
      </c>
      <c r="AL3" s="27">
        <f t="array" ref="AL3">SUMIF('ТУР7'!home,AF3,'ТУР7'!visitorscore)+SUMIF('ТУР7'!visitor,AF3,'ТУР7'!homescore)</f>
        <v>35</v>
      </c>
      <c r="AM3" s="27">
        <f t="shared" ref="AM3:AM5" si="2">AK3-AL3</f>
        <v>7</v>
      </c>
      <c r="AN3" s="22">
        <f t="array" ref="AN3">AH3*Options!$B$2+AI3*Options!$B$3+AJ3*Options!$B$4+VLOOKUP(AF3,$E$4:$F$8,2,0)</f>
        <v>46</v>
      </c>
      <c r="AO3" s="28">
        <f t="shared" ref="AO3:AO5" si="3">AK3+AM3*10000+AN3*100000000</f>
        <v>4600070042</v>
      </c>
    </row>
    <row r="4">
      <c r="A4" s="12"/>
      <c r="B4" s="12"/>
      <c r="C4" s="129" t="s">
        <v>63</v>
      </c>
      <c r="D4" s="107" t="s">
        <v>53</v>
      </c>
      <c r="E4" s="130" t="s">
        <v>64</v>
      </c>
      <c r="G4" s="7"/>
      <c r="H4" s="7"/>
      <c r="I4" s="7"/>
      <c r="J4" s="7"/>
      <c r="K4" s="69"/>
      <c r="L4" s="69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mace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7</v>
      </c>
      <c r="Y4" s="20">
        <f t="array" ref="Y4">VLOOKUP($U4,$AF$3:$AN$5,5,0)</f>
        <v>8</v>
      </c>
      <c r="Z4" s="20">
        <f t="array" ref="Z4">VLOOKUP($U4,$AF$3:$AN$5,6,0)</f>
        <v>42</v>
      </c>
      <c r="AA4" s="20">
        <f t="array" ref="AA4">VLOOKUP($U4,$AF$3:$AN$5,7,0)</f>
        <v>35</v>
      </c>
      <c r="AB4" s="20">
        <f t="array" ref="AB4">VLOOKUP($U4,$AF$3:$AN$5,8,0)</f>
        <v>7</v>
      </c>
      <c r="AC4" s="20">
        <f t="array" ref="AC4">VLOOKUP($U4,$AF$3:$AN$5,9,0)</f>
        <v>46</v>
      </c>
      <c r="AD4" s="28"/>
      <c r="AE4" s="12"/>
      <c r="AF4" s="26" t="str">
        <f t="shared" si="1"/>
        <v>⁠NightLovell</v>
      </c>
      <c r="AG4" s="27">
        <f t="array" ref="AG4">SUM(($E$12:$E$54=AF4)*(ISNUMBER($G$12:$G$54)),($F$12:$F$54=AF4)*(ISNUMBER($I$12:$I$54)))</f>
        <v>28</v>
      </c>
      <c r="AH4" s="22">
        <f t="array" ref="AH4">SUM(('ТУР7'!home=AF4)*('ТУР7'!homescore&gt;'ТУР7'!visitorscore),('ТУР7'!visitor=AF4)*('ТУР7'!visitorscore&gt;'ТУР7'!homescore))</f>
        <v>8</v>
      </c>
      <c r="AI4" s="22">
        <f t="array" ref="AI4">SUM(('ТУР7'!home=AF4)*('ТУР7'!homescore='ТУР7'!visitorscore)*ISNUMBER('ТУР7'!visitorscore),('ТУР7'!visitor=AF4)*('ТУР7'!visitorscore='ТУР7'!homescore)*ISNUMBER('ТУР7'!homescore))</f>
        <v>10</v>
      </c>
      <c r="AJ4" s="27">
        <f t="array" ref="AJ4">SUM(('ТУР7'!home=AF4)*('ТУР7'!homescore&lt;'ТУР7'!visitorscore),('ТУР7'!visitor=AF4)*('ТУР7'!visitorscore&lt;'ТУР7'!homescore))</f>
        <v>10</v>
      </c>
      <c r="AK4" s="22">
        <f t="array" ref="AK4">SUMIF('ТУР7'!home,AF4,'ТУР7'!homescore)+SUMIF('ТУР7'!visitor,AF4,'ТУР7'!visitorscore)</f>
        <v>35</v>
      </c>
      <c r="AL4" s="27">
        <f t="array" ref="AL4">SUMIF('ТУР7'!home,AF4,'ТУР7'!visitorscore)+SUMIF('ТУР7'!visitor,AF4,'ТУР7'!homescore)</f>
        <v>39</v>
      </c>
      <c r="AM4" s="27">
        <f t="shared" si="2"/>
        <v>-4</v>
      </c>
      <c r="AN4" s="22">
        <f t="array" ref="AN4">AH4*Options!$B$2+AI4*Options!$B$3+AJ4*Options!$B$4+VLOOKUP(AF4,$E$4:$F$8,2,0)</f>
        <v>34</v>
      </c>
      <c r="AO4" s="28">
        <f t="shared" si="3"/>
        <v>3399960035</v>
      </c>
    </row>
    <row r="5">
      <c r="A5" s="12"/>
      <c r="B5" s="12"/>
      <c r="C5" s="29" t="s">
        <v>65</v>
      </c>
      <c r="D5" s="107" t="s">
        <v>25</v>
      </c>
      <c r="E5" s="131" t="s">
        <v>66</v>
      </c>
      <c r="F5" s="7"/>
      <c r="G5" s="7"/>
      <c r="H5" s="7"/>
      <c r="I5" s="7"/>
      <c r="J5" s="7"/>
      <c r="K5" s="69"/>
      <c r="L5" s="69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⁠NightLovell</v>
      </c>
      <c r="V5" s="20">
        <f t="array" ref="V5">VLOOKUP($U5,$AF$3:$AN$5,2,0)</f>
        <v>28</v>
      </c>
      <c r="W5" s="20">
        <f t="array" ref="W5">VLOOKUP($U5,$AF$3:$AN$5,3,0)</f>
        <v>8</v>
      </c>
      <c r="X5" s="20">
        <f t="array" ref="X5">VLOOKUP($U5,$AF$3:$AN$5,4,0)</f>
        <v>10</v>
      </c>
      <c r="Y5" s="20">
        <f t="array" ref="Y5">VLOOKUP($U5,$AF$3:$AN$5,5,0)</f>
        <v>10</v>
      </c>
      <c r="Z5" s="20">
        <f t="array" ref="Z5">VLOOKUP($U5,$AF$3:$AN$5,6,0)</f>
        <v>35</v>
      </c>
      <c r="AA5" s="20">
        <f t="array" ref="AA5">VLOOKUP($U5,$AF$3:$AN$5,7,0)</f>
        <v>39</v>
      </c>
      <c r="AB5" s="20">
        <f t="array" ref="AB5">VLOOKUP($U5,$AF$3:$AN$5,8,0)</f>
        <v>-4</v>
      </c>
      <c r="AC5" s="20">
        <f t="array" ref="AC5">VLOOKUP($U5,$AF$3:$AN$5,9,0)</f>
        <v>34</v>
      </c>
      <c r="AD5" s="28"/>
      <c r="AE5" s="12"/>
      <c r="AF5" s="26" t="str">
        <f t="shared" si="1"/>
        <v>AVTOMAT</v>
      </c>
      <c r="AG5" s="27">
        <f t="array" ref="AG5">SUM(($E$12:$E$54=AF5)*(ISNUMBER($G$12:$G$54)),($F$12:$F$54=AF5)*(ISNUMBER($I$12:$I$54)))</f>
        <v>28</v>
      </c>
      <c r="AH5" s="22">
        <f t="array" ref="AH5">SUM(('ТУР7'!home=AF5)*('ТУР7'!homescore&gt;'ТУР7'!visitorscore),('ТУР7'!visitor=AF5)*('ТУР7'!visitorscore&gt;'ТУР7'!homescore))</f>
        <v>7</v>
      </c>
      <c r="AI5" s="22">
        <f t="array" ref="AI5">SUM(('ТУР7'!home=AF5)*('ТУР7'!homescore='ТУР7'!visitorscore)*ISNUMBER('ТУР7'!visitorscore),('ТУР7'!visitor=AF5)*('ТУР7'!visitorscore='ТУР7'!homescore)*ISNUMBER('ТУР7'!homescore))</f>
        <v>11</v>
      </c>
      <c r="AJ5" s="27">
        <f t="array" ref="AJ5">SUM(('ТУР7'!home=AF5)*('ТУР7'!homescore&lt;'ТУР7'!visitorscore),('ТУР7'!visitor=AF5)*('ТУР7'!visitorscore&lt;'ТУР7'!homescore))</f>
        <v>10</v>
      </c>
      <c r="AK5" s="22">
        <f t="array" ref="AK5">SUMIF('ТУР7'!home,AF5,'ТУР7'!homescore)+SUMIF('ТУР7'!visitor,AF5,'ТУР7'!visitorscore)</f>
        <v>35</v>
      </c>
      <c r="AL5" s="27">
        <f t="array" ref="AL5">SUMIF('ТУР7'!home,AF5,'ТУР7'!visitorscore)+SUMIF('ТУР7'!visitor,AF5,'ТУР7'!homescore)</f>
        <v>38</v>
      </c>
      <c r="AM5" s="27">
        <f t="shared" si="2"/>
        <v>-3</v>
      </c>
      <c r="AN5" s="22">
        <f t="array" ref="AN5">AH5*Options!$B$2+AI5*Options!$B$3+AJ5*Options!$B$4+VLOOKUP(AF5,$E$4:$F$8,2,0)</f>
        <v>32</v>
      </c>
      <c r="AO5" s="28">
        <f t="shared" si="3"/>
        <v>3199970035</v>
      </c>
    </row>
    <row r="6">
      <c r="A6" s="12"/>
      <c r="B6" s="12"/>
      <c r="C6" s="33" t="s">
        <v>67</v>
      </c>
      <c r="D6" s="107" t="s">
        <v>28</v>
      </c>
      <c r="E6" s="31" t="s">
        <v>68</v>
      </c>
      <c r="G6" s="7"/>
      <c r="H6" s="7"/>
      <c r="I6" s="7"/>
      <c r="J6" s="7"/>
      <c r="K6" s="69"/>
      <c r="L6" s="69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AVTOMAT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11</v>
      </c>
      <c r="Y6" s="20">
        <f t="array" ref="Y6">VLOOKUP($U6,$AF$3:$AN$5,5,0)</f>
        <v>10</v>
      </c>
      <c r="Z6" s="20">
        <f t="array" ref="Z6">VLOOKUP($U6,$AF$3:$AN$5,6,0)</f>
        <v>35</v>
      </c>
      <c r="AA6" s="20">
        <f t="array" ref="AA6">VLOOKUP($U6,$AF$3:$AN$5,7,0)</f>
        <v>38</v>
      </c>
      <c r="AB6" s="20">
        <f t="array" ref="AB6">VLOOKUP($U6,$AF$3:$AN$5,8,0)</f>
        <v>-3</v>
      </c>
      <c r="AC6" s="20">
        <f t="array" ref="AC6">VLOOKUP($U6,$AF$3:$AN$5,9,0)</f>
        <v>32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69"/>
      <c r="L7" s="69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69"/>
      <c r="L8" s="69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69"/>
      <c r="L9" s="69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1"/>
      <c r="L10" s="71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0.08333333333333333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mace</v>
      </c>
      <c r="F12" s="47" t="str">
        <f t="shared" ref="F12:F17" si="7">$E$5</f>
        <v>⁠NightLovell</v>
      </c>
      <c r="G12" s="40">
        <f t="shared" ref="G12:G53" si="8">SUM(K12)</f>
        <v>2</v>
      </c>
      <c r="H12" s="19"/>
      <c r="I12" s="40">
        <f t="shared" ref="I12:I18" si="9">SUM(L12)</f>
        <v>2</v>
      </c>
      <c r="J12" s="19"/>
      <c r="K12" s="47">
        <v>2.0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28.0</v>
      </c>
      <c r="U12" s="49" t="str">
        <f t="shared" ref="U12:U53" si="10">TEXT(B12,"h:mm")&amp;" "&amp;($C$1)&amp;" ("&amp;C12&amp;") "&amp;E12&amp;" "&amp;" - ("&amp;D12&amp;") "&amp;F12&amp;""</f>
        <v>2:00 Bullet shot Cup (Швейцария) mace  - (Канада) ⁠NightLovell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0.08611111111111111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mace</v>
      </c>
      <c r="F13" s="47" t="str">
        <f t="shared" si="7"/>
        <v>⁠NightLovell</v>
      </c>
      <c r="G13" s="40">
        <f t="shared" si="8"/>
        <v>0</v>
      </c>
      <c r="H13" s="19"/>
      <c r="I13" s="40">
        <f t="shared" si="9"/>
        <v>2</v>
      </c>
      <c r="J13" s="19"/>
      <c r="K13" s="47">
        <v>0.0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29.0</v>
      </c>
      <c r="U13" s="49" t="str">
        <f t="shared" si="10"/>
        <v>2:04 Bullet shot Cup (Швейцария) mace  - (Канада) ⁠NightLovell</v>
      </c>
      <c r="V13" s="12" t="str">
        <f t="shared" si="11"/>
        <v>0:2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0.08888888888888889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mace</v>
      </c>
      <c r="F14" s="47" t="str">
        <f t="shared" si="7"/>
        <v>⁠NightLovell</v>
      </c>
      <c r="G14" s="40">
        <f t="shared" si="8"/>
        <v>2</v>
      </c>
      <c r="H14" s="19"/>
      <c r="I14" s="40">
        <f t="shared" si="9"/>
        <v>2</v>
      </c>
      <c r="J14" s="19"/>
      <c r="K14" s="47">
        <v>2.0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30.0</v>
      </c>
      <c r="U14" s="49" t="str">
        <f t="shared" si="10"/>
        <v>2:08 Bullet shot Cup (Швейцария) mace  - (Канада) ⁠NightLovell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0.09166666666666666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AVTOMAT</v>
      </c>
      <c r="F15" s="47" t="str">
        <f t="shared" si="7"/>
        <v>⁠NightLovell</v>
      </c>
      <c r="G15" s="40">
        <f t="shared" si="8"/>
        <v>2</v>
      </c>
      <c r="H15" s="19"/>
      <c r="I15" s="40">
        <f t="shared" si="9"/>
        <v>0</v>
      </c>
      <c r="J15" s="19"/>
      <c r="K15" s="47">
        <v>2.0</v>
      </c>
      <c r="L15" s="47">
        <v>0.0</v>
      </c>
      <c r="M15" s="12"/>
      <c r="N15" s="12"/>
      <c r="O15" s="12"/>
      <c r="P15" s="12"/>
      <c r="Q15" s="12"/>
      <c r="R15" s="12"/>
      <c r="S15" s="12"/>
      <c r="T15" s="48">
        <v>31.0</v>
      </c>
      <c r="U15" s="49" t="str">
        <f t="shared" si="10"/>
        <v>2:12 Bullet shot Cup (США) AVTOMAT  - (Канада) ⁠NightLovell</v>
      </c>
      <c r="V15" s="12" t="str">
        <f t="shared" si="11"/>
        <v>2:0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0.09444444444444444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AVTOMAT</v>
      </c>
      <c r="F16" s="47" t="str">
        <f t="shared" si="7"/>
        <v>⁠NightLovell</v>
      </c>
      <c r="G16" s="40">
        <f t="shared" si="8"/>
        <v>3</v>
      </c>
      <c r="H16" s="19"/>
      <c r="I16" s="40">
        <f t="shared" si="9"/>
        <v>3</v>
      </c>
      <c r="J16" s="19"/>
      <c r="K16" s="47">
        <v>3.0</v>
      </c>
      <c r="L16" s="47">
        <v>3.0</v>
      </c>
      <c r="M16" s="12"/>
      <c r="N16" s="12"/>
      <c r="O16" s="12"/>
      <c r="P16" s="12"/>
      <c r="Q16" s="12"/>
      <c r="R16" s="12"/>
      <c r="S16" s="12"/>
      <c r="T16" s="48">
        <v>32.0</v>
      </c>
      <c r="U16" s="49" t="str">
        <f t="shared" si="10"/>
        <v>2:16 Bullet shot Cup (США) AVTOMAT  - (Канада) ⁠NightLovell</v>
      </c>
      <c r="V16" s="12" t="str">
        <f t="shared" si="11"/>
        <v>3:3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0.09722222222222222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AVTOMAT</v>
      </c>
      <c r="F17" s="47" t="str">
        <f t="shared" si="7"/>
        <v>⁠NightLovell</v>
      </c>
      <c r="G17" s="40">
        <f t="shared" si="8"/>
        <v>2</v>
      </c>
      <c r="H17" s="19"/>
      <c r="I17" s="40">
        <f t="shared" si="9"/>
        <v>1</v>
      </c>
      <c r="J17" s="19"/>
      <c r="K17" s="47">
        <v>2.0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33.0</v>
      </c>
      <c r="U17" s="49" t="str">
        <f t="shared" si="10"/>
        <v>2:20 Bullet shot Cup (США) AVTOMAT  - (Канада) ⁠NightLovell</v>
      </c>
      <c r="V17" s="12" t="str">
        <f t="shared" si="11"/>
        <v>2:1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0.1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AVTOMAT</v>
      </c>
      <c r="F18" s="47" t="str">
        <f t="shared" ref="F18:F23" si="15">$E$4</f>
        <v>mace</v>
      </c>
      <c r="G18" s="40">
        <f t="shared" si="8"/>
        <v>1</v>
      </c>
      <c r="H18" s="19"/>
      <c r="I18" s="40">
        <f t="shared" si="9"/>
        <v>2</v>
      </c>
      <c r="J18" s="19"/>
      <c r="K18" s="47">
        <v>1.0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34.0</v>
      </c>
      <c r="U18" s="49" t="str">
        <f t="shared" si="10"/>
        <v>2:24 Bullet shot Cup (США) AVTOMAT  - (Швейцария) mace</v>
      </c>
      <c r="V18" s="12" t="str">
        <f t="shared" si="11"/>
        <v>1:2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0.10277777777777777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AVTOMAT</v>
      </c>
      <c r="F19" s="47" t="str">
        <f t="shared" si="15"/>
        <v>mace</v>
      </c>
      <c r="G19" s="40">
        <f t="shared" si="8"/>
        <v>2</v>
      </c>
      <c r="H19" s="19"/>
      <c r="I19" s="40">
        <f t="shared" ref="I19:I23" si="16">SUM(L19,O19)</f>
        <v>0</v>
      </c>
      <c r="J19" s="19"/>
      <c r="K19" s="47">
        <v>2.0</v>
      </c>
      <c r="L19" s="47">
        <v>0.0</v>
      </c>
      <c r="M19" s="12"/>
      <c r="N19" s="12"/>
      <c r="O19" s="12"/>
      <c r="P19" s="12"/>
      <c r="Q19" s="12"/>
      <c r="R19" s="12"/>
      <c r="S19" s="12"/>
      <c r="T19" s="48">
        <v>35.0</v>
      </c>
      <c r="U19" s="49" t="str">
        <f t="shared" si="10"/>
        <v>2:28 Bullet shot Cup (США) AVTOMAT  - (Швейцария) mace</v>
      </c>
      <c r="V19" s="12" t="str">
        <f t="shared" si="11"/>
        <v>2:0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0.10555555555555556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AVTOMAT</v>
      </c>
      <c r="F20" s="47" t="str">
        <f t="shared" si="15"/>
        <v>mace</v>
      </c>
      <c r="G20" s="40">
        <f t="shared" si="8"/>
        <v>0</v>
      </c>
      <c r="H20" s="19"/>
      <c r="I20" s="40">
        <f t="shared" si="16"/>
        <v>1</v>
      </c>
      <c r="J20" s="19"/>
      <c r="K20" s="47">
        <v>0.0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36.0</v>
      </c>
      <c r="U20" s="49" t="str">
        <f t="shared" si="10"/>
        <v>2:32 Bullet shot Cup (США) AVTOMAT  - (Швейцария) mace</v>
      </c>
      <c r="V20" s="12" t="str">
        <f t="shared" si="11"/>
        <v>0:1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0.10833333333333334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⁠NightLovell</v>
      </c>
      <c r="F21" s="47" t="str">
        <f t="shared" si="15"/>
        <v>mace</v>
      </c>
      <c r="G21" s="40">
        <f t="shared" si="8"/>
        <v>0</v>
      </c>
      <c r="H21" s="19"/>
      <c r="I21" s="40">
        <f t="shared" si="16"/>
        <v>2</v>
      </c>
      <c r="J21" s="19"/>
      <c r="K21" s="47">
        <v>0.0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37.0</v>
      </c>
      <c r="U21" s="49" t="str">
        <f t="shared" si="10"/>
        <v>2:36 Bullet shot Cup (Канада) ⁠NightLovell  - (Швейцария) mace</v>
      </c>
      <c r="V21" s="12" t="str">
        <f t="shared" si="11"/>
        <v>0:2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0.1111111111111111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⁠NightLovell</v>
      </c>
      <c r="F22" s="47" t="str">
        <f t="shared" si="15"/>
        <v>mace</v>
      </c>
      <c r="G22" s="40">
        <f t="shared" si="8"/>
        <v>1</v>
      </c>
      <c r="H22" s="19"/>
      <c r="I22" s="40">
        <f t="shared" si="16"/>
        <v>2</v>
      </c>
      <c r="J22" s="19"/>
      <c r="K22" s="47">
        <v>1.0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38.0</v>
      </c>
      <c r="U22" s="49" t="str">
        <f t="shared" si="10"/>
        <v>2:40 Bullet shot Cup (Канада) ⁠NightLovell  - (Швейцария) mace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0.11388888888888889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⁠NightLovell</v>
      </c>
      <c r="F23" s="47" t="str">
        <f t="shared" si="15"/>
        <v>mace</v>
      </c>
      <c r="G23" s="40">
        <f t="shared" si="8"/>
        <v>2</v>
      </c>
      <c r="H23" s="19"/>
      <c r="I23" s="40">
        <f t="shared" si="16"/>
        <v>1</v>
      </c>
      <c r="J23" s="19"/>
      <c r="K23" s="47">
        <v>2.0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39.0</v>
      </c>
      <c r="U23" s="49" t="str">
        <f t="shared" si="10"/>
        <v>2:44 Bullet shot Cup (Канада) ⁠NightLovell  - (Швейцария) mace</v>
      </c>
      <c r="V23" s="12" t="str">
        <f t="shared" si="11"/>
        <v>2:1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0.11666666666666667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⁠NightLovell</v>
      </c>
      <c r="F24" s="51" t="str">
        <f t="shared" ref="F24:F29" si="20">$E$6</f>
        <v>AVTOMAT</v>
      </c>
      <c r="G24" s="40">
        <f t="shared" si="8"/>
        <v>1</v>
      </c>
      <c r="H24" s="19"/>
      <c r="I24" s="40">
        <f t="shared" ref="I24:I30" si="21">SUM(L24)</f>
        <v>1</v>
      </c>
      <c r="J24" s="19"/>
      <c r="K24" s="47">
        <v>1.0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40.0</v>
      </c>
      <c r="U24" s="49" t="str">
        <f t="shared" si="10"/>
        <v>2:48 Bullet shot Cup (Канада) ⁠NightLovell  - (США) AVTOMAT</v>
      </c>
      <c r="V24" s="12" t="str">
        <f t="shared" si="11"/>
        <v>1:1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0.11944444444444445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⁠NightLovell</v>
      </c>
      <c r="F25" s="51" t="str">
        <f t="shared" si="20"/>
        <v>AVTOMAT</v>
      </c>
      <c r="G25" s="40">
        <f t="shared" si="8"/>
        <v>2</v>
      </c>
      <c r="H25" s="19"/>
      <c r="I25" s="40">
        <f t="shared" si="21"/>
        <v>0</v>
      </c>
      <c r="J25" s="19"/>
      <c r="K25" s="72">
        <v>2.0</v>
      </c>
      <c r="L25" s="47">
        <v>0.0</v>
      </c>
      <c r="M25" s="12"/>
      <c r="N25" s="12"/>
      <c r="O25" s="12"/>
      <c r="P25" s="12"/>
      <c r="Q25" s="12"/>
      <c r="R25" s="12"/>
      <c r="S25" s="12"/>
      <c r="T25" s="48">
        <v>41.0</v>
      </c>
      <c r="U25" s="49" t="str">
        <f t="shared" si="10"/>
        <v>2:52 Bullet shot Cup (Канада) ⁠NightLovell  - (США) AVTOMAT</v>
      </c>
      <c r="V25" s="12" t="str">
        <f t="shared" si="11"/>
        <v>2:0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0.12222222222222222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⁠NightLovell</v>
      </c>
      <c r="F26" s="51" t="str">
        <f t="shared" si="20"/>
        <v>AVTOMAT</v>
      </c>
      <c r="G26" s="73">
        <f t="shared" si="8"/>
        <v>2</v>
      </c>
      <c r="H26" s="19"/>
      <c r="I26" s="40">
        <f t="shared" si="21"/>
        <v>0</v>
      </c>
      <c r="J26" s="19"/>
      <c r="K26" s="47">
        <v>2.0</v>
      </c>
      <c r="L26" s="47">
        <v>0.0</v>
      </c>
      <c r="M26" s="12"/>
      <c r="N26" s="12"/>
      <c r="O26" s="12"/>
      <c r="P26" s="12"/>
      <c r="Q26" s="12"/>
      <c r="R26" s="12"/>
      <c r="S26" s="12"/>
      <c r="T26" s="48">
        <v>42.0</v>
      </c>
      <c r="U26" s="49" t="str">
        <f t="shared" si="10"/>
        <v>2:56 Bullet shot Cup (Канада) ⁠NightLovell  - (США) AVTOMAT</v>
      </c>
      <c r="V26" s="12" t="str">
        <f t="shared" si="11"/>
        <v>2:0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0.125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mace</v>
      </c>
      <c r="F27" s="51" t="str">
        <f t="shared" si="20"/>
        <v>AVTOMAT</v>
      </c>
      <c r="G27" s="40">
        <f t="shared" si="8"/>
        <v>3</v>
      </c>
      <c r="H27" s="19"/>
      <c r="I27" s="40">
        <f t="shared" si="21"/>
        <v>1</v>
      </c>
      <c r="J27" s="19"/>
      <c r="K27" s="47">
        <v>3.0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43.0</v>
      </c>
      <c r="U27" s="49" t="str">
        <f t="shared" si="10"/>
        <v>3:00 Bullet shot Cup (Швейцария) mace  - (США) AVTOMAT</v>
      </c>
      <c r="V27" s="12" t="str">
        <f t="shared" si="11"/>
        <v>3:1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0.12777777777777777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mace</v>
      </c>
      <c r="F28" s="51" t="str">
        <f t="shared" si="20"/>
        <v>AVTOMAT</v>
      </c>
      <c r="G28" s="40">
        <f t="shared" si="8"/>
        <v>2</v>
      </c>
      <c r="H28" s="19"/>
      <c r="I28" s="40">
        <f t="shared" si="21"/>
        <v>2</v>
      </c>
      <c r="J28" s="19"/>
      <c r="K28" s="47">
        <v>2.0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44.0</v>
      </c>
      <c r="U28" s="49" t="str">
        <f t="shared" si="10"/>
        <v>3:04 Bullet shot Cup (Швейцария) mace  - (США) AVTOMAT</v>
      </c>
      <c r="V28" s="12" t="str">
        <f t="shared" si="11"/>
        <v>2:2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0.13055555555555556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mace</v>
      </c>
      <c r="F29" s="51" t="str">
        <f t="shared" si="20"/>
        <v>AVTOMAT</v>
      </c>
      <c r="G29" s="40">
        <f t="shared" si="8"/>
        <v>1</v>
      </c>
      <c r="H29" s="19"/>
      <c r="I29" s="40">
        <f t="shared" si="21"/>
        <v>0</v>
      </c>
      <c r="J29" s="19"/>
      <c r="K29" s="47">
        <v>1.0</v>
      </c>
      <c r="L29" s="47">
        <v>0.0</v>
      </c>
      <c r="M29" s="12"/>
      <c r="N29" s="12"/>
      <c r="O29" s="12"/>
      <c r="P29" s="12"/>
      <c r="Q29" s="12"/>
      <c r="R29" s="12"/>
      <c r="S29" s="12"/>
      <c r="T29" s="48">
        <v>45.0</v>
      </c>
      <c r="U29" s="49" t="str">
        <f t="shared" si="10"/>
        <v>3:08 Bullet shot Cup (Швейцария) mace  - (США) AVTOMAT</v>
      </c>
      <c r="V29" s="12" t="str">
        <f t="shared" si="11"/>
        <v>1:0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0.13333333333333333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mace</v>
      </c>
      <c r="F30" s="47" t="str">
        <f t="shared" ref="F30:F35" si="25">$E$5</f>
        <v>⁠NightLovell</v>
      </c>
      <c r="G30" s="40">
        <f t="shared" si="8"/>
        <v>2</v>
      </c>
      <c r="H30" s="19"/>
      <c r="I30" s="40">
        <f t="shared" si="21"/>
        <v>0</v>
      </c>
      <c r="J30" s="19"/>
      <c r="K30" s="47">
        <v>2.0</v>
      </c>
      <c r="L30" s="47">
        <v>0.0</v>
      </c>
      <c r="M30" s="12"/>
      <c r="N30" s="12"/>
      <c r="O30" s="12"/>
      <c r="P30" s="12"/>
      <c r="Q30" s="12"/>
      <c r="R30" s="12"/>
      <c r="S30" s="12"/>
      <c r="T30" s="48">
        <v>46.0</v>
      </c>
      <c r="U30" s="49" t="str">
        <f t="shared" si="10"/>
        <v>3:12 Bullet shot Cup (Швейцария) mace  - (Канада) ⁠NightLovell</v>
      </c>
      <c r="V30" s="12" t="str">
        <f t="shared" si="11"/>
        <v>2:0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0.1361111111111111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mace</v>
      </c>
      <c r="F31" s="47" t="str">
        <f t="shared" si="25"/>
        <v>⁠NightLovell</v>
      </c>
      <c r="G31" s="40">
        <f t="shared" si="8"/>
        <v>0</v>
      </c>
      <c r="H31" s="19"/>
      <c r="I31" s="40">
        <f t="shared" ref="I31:I35" si="26">SUM(L31,O31)</f>
        <v>1</v>
      </c>
      <c r="J31" s="19"/>
      <c r="K31" s="47">
        <v>0.0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47.0</v>
      </c>
      <c r="U31" s="49" t="str">
        <f t="shared" si="10"/>
        <v>3:16 Bullet shot Cup (Швейцария) mace  - (Канада) ⁠NightLovell</v>
      </c>
      <c r="V31" s="12" t="str">
        <f t="shared" si="11"/>
        <v>0:1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0.1388888888888889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mace</v>
      </c>
      <c r="F32" s="47" t="str">
        <f t="shared" si="25"/>
        <v>⁠NightLovell</v>
      </c>
      <c r="G32" s="40">
        <f t="shared" si="8"/>
        <v>2</v>
      </c>
      <c r="H32" s="19"/>
      <c r="I32" s="40">
        <f t="shared" si="26"/>
        <v>0</v>
      </c>
      <c r="J32" s="19"/>
      <c r="K32" s="47">
        <v>2.0</v>
      </c>
      <c r="L32" s="47">
        <v>0.0</v>
      </c>
      <c r="M32" s="12"/>
      <c r="N32" s="12"/>
      <c r="O32" s="12"/>
      <c r="P32" s="12"/>
      <c r="Q32" s="12"/>
      <c r="R32" s="12"/>
      <c r="S32" s="12"/>
      <c r="T32" s="48">
        <v>48.0</v>
      </c>
      <c r="U32" s="49" t="str">
        <f t="shared" si="10"/>
        <v>3:20 Bullet shot Cup (Швейцария) mace  - (Канада) ⁠NightLovell</v>
      </c>
      <c r="V32" s="12" t="str">
        <f t="shared" si="11"/>
        <v>2:0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0.14166666666666666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AVTOMAT</v>
      </c>
      <c r="F33" s="47" t="str">
        <f t="shared" si="25"/>
        <v>⁠NightLovell</v>
      </c>
      <c r="G33" s="40">
        <f t="shared" si="8"/>
        <v>1</v>
      </c>
      <c r="H33" s="19"/>
      <c r="I33" s="40">
        <f t="shared" si="26"/>
        <v>1</v>
      </c>
      <c r="J33" s="19"/>
      <c r="K33" s="47">
        <v>1.0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49.0</v>
      </c>
      <c r="U33" s="49" t="str">
        <f t="shared" si="10"/>
        <v>3:24 Bullet shot Cup (США) AVTOMAT  - (Канада) ⁠NightLovell</v>
      </c>
      <c r="V33" s="12" t="str">
        <f t="shared" si="11"/>
        <v>1:1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0.14444444444444443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AVTOMAT</v>
      </c>
      <c r="F34" s="47" t="str">
        <f t="shared" si="25"/>
        <v>⁠NightLovell</v>
      </c>
      <c r="G34" s="40">
        <f t="shared" si="8"/>
        <v>1</v>
      </c>
      <c r="H34" s="19"/>
      <c r="I34" s="40">
        <f t="shared" si="26"/>
        <v>2</v>
      </c>
      <c r="J34" s="19"/>
      <c r="K34" s="47">
        <v>1.0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50.0</v>
      </c>
      <c r="U34" s="49" t="str">
        <f t="shared" si="10"/>
        <v>3:28 Bullet shot Cup (США) AVTOMAT  - (Канада) ⁠NightLovell</v>
      </c>
      <c r="V34" s="12" t="str">
        <f t="shared" si="11"/>
        <v>1:2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0.14722222222222223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AVTOMAT</v>
      </c>
      <c r="F35" s="47" t="str">
        <f t="shared" si="25"/>
        <v>⁠NightLovell</v>
      </c>
      <c r="G35" s="40">
        <f t="shared" si="8"/>
        <v>2</v>
      </c>
      <c r="H35" s="19"/>
      <c r="I35" s="40">
        <f t="shared" si="26"/>
        <v>1</v>
      </c>
      <c r="J35" s="19"/>
      <c r="K35" s="47">
        <v>2.0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51.0</v>
      </c>
      <c r="U35" s="49" t="str">
        <f t="shared" si="10"/>
        <v>3:32 Bullet shot Cup (США) AVTOMAT  - (Канада) ⁠NightLovell</v>
      </c>
      <c r="V35" s="12" t="str">
        <f t="shared" si="11"/>
        <v>2:1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0.15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AVTOMAT</v>
      </c>
      <c r="F36" s="47" t="str">
        <f t="shared" ref="F36:F41" si="30">$E$4</f>
        <v>mace</v>
      </c>
      <c r="G36" s="40">
        <f t="shared" si="8"/>
        <v>1</v>
      </c>
      <c r="H36" s="19"/>
      <c r="I36" s="40">
        <f t="shared" ref="I36:I42" si="31">SUM(L36)</f>
        <v>1</v>
      </c>
      <c r="J36" s="19"/>
      <c r="K36" s="47">
        <v>1.0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52.0</v>
      </c>
      <c r="U36" s="49" t="str">
        <f t="shared" si="10"/>
        <v>3:36 Bullet shot Cup (США) AVTOMAT  - (Швейцария) mace</v>
      </c>
      <c r="V36" s="12" t="str">
        <f t="shared" si="11"/>
        <v>1:1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0.1527777777777778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AVTOMAT</v>
      </c>
      <c r="F37" s="47" t="str">
        <f t="shared" si="30"/>
        <v>mace</v>
      </c>
      <c r="G37" s="40">
        <f t="shared" si="8"/>
        <v>3</v>
      </c>
      <c r="H37" s="19"/>
      <c r="I37" s="40">
        <f t="shared" si="31"/>
        <v>1</v>
      </c>
      <c r="J37" s="19"/>
      <c r="K37" s="47">
        <v>3.0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53.0</v>
      </c>
      <c r="U37" s="49" t="str">
        <f t="shared" si="10"/>
        <v>3:40 Bullet shot Cup (США) AVTOMAT  - (Швейцария) mace</v>
      </c>
      <c r="V37" s="12" t="str">
        <f t="shared" si="11"/>
        <v>3:1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0.15555555555555556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AVTOMAT</v>
      </c>
      <c r="F38" s="47" t="str">
        <f t="shared" si="30"/>
        <v>mace</v>
      </c>
      <c r="G38" s="40">
        <f t="shared" si="8"/>
        <v>1</v>
      </c>
      <c r="H38" s="19"/>
      <c r="I38" s="40">
        <f t="shared" si="31"/>
        <v>1</v>
      </c>
      <c r="J38" s="19"/>
      <c r="K38" s="47">
        <v>1.0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54.0</v>
      </c>
      <c r="U38" s="49" t="str">
        <f t="shared" si="10"/>
        <v>3:44 Bullet shot Cup (США) AVTOMAT  - (Швейцария) mace</v>
      </c>
      <c r="V38" s="12" t="str">
        <f t="shared" si="11"/>
        <v>1:1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0.15833333333333333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⁠NightLovell</v>
      </c>
      <c r="F39" s="47" t="str">
        <f t="shared" si="30"/>
        <v>mace</v>
      </c>
      <c r="G39" s="40">
        <f t="shared" si="8"/>
        <v>3</v>
      </c>
      <c r="H39" s="19"/>
      <c r="I39" s="40">
        <f t="shared" si="31"/>
        <v>1</v>
      </c>
      <c r="J39" s="19"/>
      <c r="K39" s="47">
        <v>3.0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55.0</v>
      </c>
      <c r="U39" s="49" t="str">
        <f t="shared" si="10"/>
        <v>3:48 Bullet shot Cup (Канада) ⁠NightLovell  - (Швейцария) mace</v>
      </c>
      <c r="V39" s="12" t="str">
        <f t="shared" si="11"/>
        <v>3:1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0.16111111111111112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⁠NightLovell</v>
      </c>
      <c r="F40" s="47" t="str">
        <f t="shared" si="30"/>
        <v>mace</v>
      </c>
      <c r="G40" s="40">
        <f t="shared" si="8"/>
        <v>2</v>
      </c>
      <c r="H40" s="19"/>
      <c r="I40" s="40">
        <f t="shared" si="31"/>
        <v>2</v>
      </c>
      <c r="J40" s="19"/>
      <c r="K40" s="47">
        <v>2.0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56.0</v>
      </c>
      <c r="U40" s="49" t="str">
        <f t="shared" si="10"/>
        <v>3:52 Bullet shot Cup (Канада) ⁠NightLovell  - (Швейцария) mace</v>
      </c>
      <c r="V40" s="12" t="str">
        <f t="shared" si="11"/>
        <v>2:2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0.1638888888888889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⁠NightLovell</v>
      </c>
      <c r="F41" s="47" t="str">
        <f t="shared" si="30"/>
        <v>mace</v>
      </c>
      <c r="G41" s="40">
        <f t="shared" si="8"/>
        <v>3</v>
      </c>
      <c r="H41" s="19"/>
      <c r="I41" s="40">
        <f t="shared" si="31"/>
        <v>1</v>
      </c>
      <c r="J41" s="19"/>
      <c r="K41" s="47">
        <v>3.0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57.0</v>
      </c>
      <c r="U41" s="49" t="str">
        <f t="shared" si="10"/>
        <v>3:56 Bullet shot Cup (Канада) ⁠NightLovell  - (Швейцария) mace</v>
      </c>
      <c r="V41" s="12" t="str">
        <f t="shared" si="11"/>
        <v>3:1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0.16666666666666666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⁠NightLovell</v>
      </c>
      <c r="F42" s="47" t="str">
        <f t="shared" ref="F42:F47" si="35">$E$6</f>
        <v>AVTOMAT</v>
      </c>
      <c r="G42" s="40">
        <f t="shared" si="8"/>
        <v>0</v>
      </c>
      <c r="H42" s="19"/>
      <c r="I42" s="40">
        <f t="shared" si="31"/>
        <v>0</v>
      </c>
      <c r="J42" s="19"/>
      <c r="K42" s="47">
        <v>0.0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58.0</v>
      </c>
      <c r="U42" s="49" t="str">
        <f t="shared" si="10"/>
        <v>4:00 Bullet shot Cup (Канада) ⁠NightLovell  - (США) AVTOMAT</v>
      </c>
      <c r="V42" s="12" t="str">
        <f t="shared" si="11"/>
        <v>0:0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0.16944444444444445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⁠NightLovell</v>
      </c>
      <c r="F43" s="47" t="str">
        <f t="shared" si="35"/>
        <v>AVTOMAT</v>
      </c>
      <c r="G43" s="40">
        <f t="shared" si="8"/>
        <v>2</v>
      </c>
      <c r="H43" s="19"/>
      <c r="I43" s="40">
        <f t="shared" ref="I43:I47" si="36">SUM(L43,O43)</f>
        <v>2</v>
      </c>
      <c r="J43" s="19"/>
      <c r="K43" s="47">
        <v>2.0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59.0</v>
      </c>
      <c r="U43" s="49" t="str">
        <f t="shared" si="10"/>
        <v>4:04 Bullet shot Cup (Канада) ⁠NightLovell  - (США) AVTOMAT</v>
      </c>
      <c r="V43" s="12" t="str">
        <f t="shared" si="11"/>
        <v>2:2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0.17222222222222222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⁠NightLovell</v>
      </c>
      <c r="F44" s="47" t="str">
        <f t="shared" si="35"/>
        <v>AVTOMAT</v>
      </c>
      <c r="G44" s="40">
        <f t="shared" si="8"/>
        <v>0</v>
      </c>
      <c r="H44" s="19"/>
      <c r="I44" s="40">
        <f t="shared" si="36"/>
        <v>0</v>
      </c>
      <c r="J44" s="19"/>
      <c r="K44" s="47">
        <v>0.0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60.0</v>
      </c>
      <c r="U44" s="49" t="str">
        <f t="shared" si="10"/>
        <v>4:08 Bullet shot Cup (Канада) ⁠NightLovell  - (США) AVTOMAT</v>
      </c>
      <c r="V44" s="12" t="str">
        <f t="shared" si="11"/>
        <v>0:0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0.175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mace</v>
      </c>
      <c r="F45" s="47" t="str">
        <f t="shared" si="35"/>
        <v>AVTOMAT</v>
      </c>
      <c r="G45" s="40">
        <f t="shared" si="8"/>
        <v>2</v>
      </c>
      <c r="H45" s="19"/>
      <c r="I45" s="40">
        <f t="shared" si="36"/>
        <v>3</v>
      </c>
      <c r="J45" s="19"/>
      <c r="K45" s="47">
        <v>2.0</v>
      </c>
      <c r="L45" s="47">
        <v>3.0</v>
      </c>
      <c r="M45" s="12"/>
      <c r="N45" s="12"/>
      <c r="O45" s="12"/>
      <c r="P45" s="12"/>
      <c r="Q45" s="12"/>
      <c r="R45" s="12"/>
      <c r="S45" s="12"/>
      <c r="T45" s="48">
        <v>61.0</v>
      </c>
      <c r="U45" s="49" t="str">
        <f t="shared" si="10"/>
        <v>4:12 Bullet shot Cup (Швейцария) mace  - (США) AVTOMAT</v>
      </c>
      <c r="V45" s="12" t="str">
        <f t="shared" si="11"/>
        <v>2:3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0.17777777777777778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mace</v>
      </c>
      <c r="F46" s="47" t="str">
        <f t="shared" si="35"/>
        <v>AVTOMAT</v>
      </c>
      <c r="G46" s="40">
        <f t="shared" si="8"/>
        <v>1</v>
      </c>
      <c r="H46" s="19"/>
      <c r="I46" s="40">
        <f t="shared" si="36"/>
        <v>1</v>
      </c>
      <c r="J46" s="19"/>
      <c r="K46" s="47">
        <v>1.0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62.0</v>
      </c>
      <c r="U46" s="49" t="str">
        <f t="shared" si="10"/>
        <v>4:16 Bullet shot Cup (Швейцария) mace  - (США) AVTOMAT</v>
      </c>
      <c r="V46" s="12" t="str">
        <f t="shared" si="11"/>
        <v>1:1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0.18055555555555555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mace</v>
      </c>
      <c r="F47" s="47" t="str">
        <f t="shared" si="35"/>
        <v>AVTOMAT</v>
      </c>
      <c r="G47" s="40">
        <f t="shared" si="8"/>
        <v>2</v>
      </c>
      <c r="H47" s="19"/>
      <c r="I47" s="40">
        <f t="shared" si="36"/>
        <v>0</v>
      </c>
      <c r="J47" s="19"/>
      <c r="K47" s="47">
        <v>2.0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63.0</v>
      </c>
      <c r="U47" s="49" t="str">
        <f t="shared" si="10"/>
        <v>4:20 Bullet shot Cup (Швейцария) mace  - (США) AVTOMAT</v>
      </c>
      <c r="V47" s="12" t="str">
        <f t="shared" si="11"/>
        <v>2:0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0.18333333333333332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mace</v>
      </c>
      <c r="F48" s="47" t="str">
        <f t="shared" ref="F48:F51" si="40">$E$5</f>
        <v>⁠NightLovell</v>
      </c>
      <c r="G48" s="40">
        <f t="shared" si="8"/>
        <v>2</v>
      </c>
      <c r="H48" s="19"/>
      <c r="I48" s="40">
        <f>SUM(L48)</f>
        <v>0</v>
      </c>
      <c r="J48" s="19"/>
      <c r="K48" s="47">
        <v>2.0</v>
      </c>
      <c r="L48" s="47">
        <v>0.0</v>
      </c>
      <c r="M48" s="12"/>
      <c r="N48" s="12"/>
      <c r="O48" s="12"/>
      <c r="P48" s="12"/>
      <c r="Q48" s="12"/>
      <c r="R48" s="12"/>
      <c r="S48" s="12"/>
      <c r="T48" s="48">
        <v>64.0</v>
      </c>
      <c r="U48" s="49" t="str">
        <f t="shared" si="10"/>
        <v>4:24 Bullet shot Cup (Швейцария) mace  - (Канада) ⁠NightLovell</v>
      </c>
      <c r="V48" s="12" t="str">
        <f t="shared" si="11"/>
        <v>2:0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0.18611111111111112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mace</v>
      </c>
      <c r="F49" s="47" t="str">
        <f t="shared" si="40"/>
        <v>⁠NightLovell</v>
      </c>
      <c r="G49" s="40">
        <f t="shared" si="8"/>
        <v>2</v>
      </c>
      <c r="H49" s="19"/>
      <c r="I49" s="40">
        <f t="shared" ref="I49:I53" si="41">SUM(L49,O49)</f>
        <v>0</v>
      </c>
      <c r="J49" s="19"/>
      <c r="K49" s="47">
        <v>2.0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65.0</v>
      </c>
      <c r="U49" s="49" t="str">
        <f t="shared" si="10"/>
        <v>4:28 Bullet shot Cup (Швейцария) mace  - (Канада) ⁠NightLovell</v>
      </c>
      <c r="V49" s="12" t="str">
        <f t="shared" si="11"/>
        <v>2:0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0.18888888888888888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AVTOMAT</v>
      </c>
      <c r="F50" s="47" t="str">
        <f t="shared" si="40"/>
        <v>⁠NightLovell</v>
      </c>
      <c r="G50" s="40">
        <f t="shared" si="8"/>
        <v>2</v>
      </c>
      <c r="H50" s="19"/>
      <c r="I50" s="40">
        <f t="shared" si="41"/>
        <v>2</v>
      </c>
      <c r="J50" s="19"/>
      <c r="K50" s="47">
        <v>2.0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66.0</v>
      </c>
      <c r="U50" s="49" t="str">
        <f t="shared" si="10"/>
        <v>4:32 Bullet shot Cup (США) AVTOMAT  - (Канада) ⁠NightLovell</v>
      </c>
      <c r="V50" s="12" t="str">
        <f t="shared" si="11"/>
        <v>2:2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0.19166666666666668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AVTOMAT</v>
      </c>
      <c r="F51" s="47" t="str">
        <f t="shared" si="40"/>
        <v>⁠NightLovell</v>
      </c>
      <c r="G51" s="40">
        <f t="shared" si="8"/>
        <v>2</v>
      </c>
      <c r="H51" s="19"/>
      <c r="I51" s="40">
        <f t="shared" si="41"/>
        <v>0</v>
      </c>
      <c r="J51" s="19"/>
      <c r="K51" s="47">
        <v>2.0</v>
      </c>
      <c r="L51" s="47">
        <v>0.0</v>
      </c>
      <c r="M51" s="12"/>
      <c r="N51" s="12"/>
      <c r="O51" s="12"/>
      <c r="P51" s="12"/>
      <c r="Q51" s="12"/>
      <c r="R51" s="12"/>
      <c r="S51" s="12"/>
      <c r="T51" s="48">
        <v>67.0</v>
      </c>
      <c r="U51" s="49" t="str">
        <f t="shared" si="10"/>
        <v>4:36 Bullet shot Cup (США) AVTOMAT  - (Канада) ⁠NightLovell</v>
      </c>
      <c r="V51" s="12" t="str">
        <f t="shared" si="11"/>
        <v>2:0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0.19444444444444445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AVTOMAT</v>
      </c>
      <c r="F52" s="47" t="str">
        <f t="shared" ref="F52:F53" si="45">$E$4</f>
        <v>mace</v>
      </c>
      <c r="G52" s="40">
        <f t="shared" si="8"/>
        <v>2</v>
      </c>
      <c r="H52" s="19"/>
      <c r="I52" s="40">
        <f t="shared" si="41"/>
        <v>3</v>
      </c>
      <c r="J52" s="19"/>
      <c r="K52" s="47">
        <v>2.0</v>
      </c>
      <c r="L52" s="47">
        <v>3.0</v>
      </c>
      <c r="M52" s="12"/>
      <c r="N52" s="12"/>
      <c r="O52" s="12"/>
      <c r="P52" s="12"/>
      <c r="Q52" s="12"/>
      <c r="R52" s="12"/>
      <c r="S52" s="12"/>
      <c r="T52" s="48">
        <v>68.0</v>
      </c>
      <c r="U52" s="49" t="str">
        <f t="shared" si="10"/>
        <v>4:40 Bullet shot Cup (США) AVTOMAT  - (Швейцария) mace</v>
      </c>
      <c r="V52" s="12" t="str">
        <f t="shared" si="11"/>
        <v>2:3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0.19722222222222222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AVTOMAT</v>
      </c>
      <c r="F53" s="47" t="str">
        <f t="shared" si="45"/>
        <v>mace</v>
      </c>
      <c r="G53" s="40">
        <f t="shared" si="8"/>
        <v>0</v>
      </c>
      <c r="H53" s="19"/>
      <c r="I53" s="40">
        <f t="shared" si="41"/>
        <v>1</v>
      </c>
      <c r="J53" s="19"/>
      <c r="K53" s="47">
        <v>0.0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69.0</v>
      </c>
      <c r="U53" s="49" t="str">
        <f t="shared" si="10"/>
        <v>4:44 Bullet shot Cup (США) AVTOMAT  - (Швейцария) mace</v>
      </c>
      <c r="V53" s="12" t="str">
        <f t="shared" si="11"/>
        <v>0:1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5"/>
      <c r="L54" s="75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5"/>
      <c r="L55" s="75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5"/>
      <c r="L56" s="75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5"/>
      <c r="L57" s="75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5"/>
      <c r="L58" s="75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5"/>
      <c r="L59" s="75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5"/>
      <c r="L60" s="75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5"/>
      <c r="L61" s="75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5"/>
      <c r="L62" s="75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5"/>
      <c r="L63" s="75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5"/>
      <c r="L64" s="75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5"/>
      <c r="L65" s="75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5"/>
      <c r="L66" s="75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5"/>
      <c r="L67" s="75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5"/>
      <c r="L68" s="75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5"/>
      <c r="L69" s="75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5"/>
      <c r="L70" s="75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5"/>
      <c r="L71" s="75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5"/>
      <c r="L72" s="75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5"/>
      <c r="L73" s="75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5"/>
      <c r="L74" s="75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5"/>
      <c r="L75" s="75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5"/>
      <c r="L76" s="75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5"/>
      <c r="L77" s="75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5"/>
      <c r="L78" s="75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5"/>
      <c r="L79" s="75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5"/>
      <c r="L80" s="75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5"/>
      <c r="L81" s="75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5"/>
      <c r="L82" s="75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5"/>
      <c r="L83" s="75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5"/>
      <c r="L84" s="75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5"/>
      <c r="L85" s="75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5"/>
      <c r="L86" s="75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5"/>
      <c r="L87" s="75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5"/>
      <c r="L88" s="75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5"/>
      <c r="L89" s="75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5"/>
      <c r="L90" s="75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5"/>
      <c r="L91" s="75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5"/>
      <c r="L92" s="75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5"/>
      <c r="L93" s="75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5"/>
      <c r="L94" s="75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5"/>
      <c r="L95" s="75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5"/>
      <c r="L96" s="75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5"/>
      <c r="L97" s="75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5"/>
      <c r="L98" s="75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5"/>
      <c r="L99" s="75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5"/>
      <c r="L100" s="75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5"/>
      <c r="L101" s="75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5"/>
      <c r="L102" s="75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5"/>
      <c r="L103" s="75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5"/>
      <c r="L104" s="75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5"/>
      <c r="L105" s="75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5"/>
      <c r="L106" s="75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5"/>
      <c r="L107" s="75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5"/>
      <c r="L108" s="75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5"/>
      <c r="L109" s="75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5"/>
      <c r="L110" s="75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5"/>
      <c r="L111" s="75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5"/>
      <c r="L112" s="75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5"/>
      <c r="L113" s="75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5"/>
      <c r="L114" s="75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5"/>
      <c r="L115" s="75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5"/>
      <c r="L116" s="75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5"/>
      <c r="L117" s="75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5"/>
      <c r="L118" s="75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5"/>
      <c r="L119" s="75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5"/>
      <c r="L120" s="75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5"/>
      <c r="L121" s="75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5"/>
      <c r="L122" s="75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5"/>
      <c r="L123" s="75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5"/>
      <c r="L124" s="75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5"/>
      <c r="L125" s="75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5"/>
      <c r="L126" s="75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5"/>
      <c r="L127" s="75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5"/>
      <c r="L128" s="75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5"/>
      <c r="L129" s="75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5"/>
      <c r="L130" s="75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5"/>
      <c r="L131" s="75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5"/>
      <c r="L132" s="75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5"/>
      <c r="L133" s="75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5"/>
      <c r="L134" s="75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5"/>
      <c r="L135" s="75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5"/>
      <c r="L136" s="75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5"/>
      <c r="L137" s="75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5"/>
      <c r="L138" s="75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5"/>
      <c r="L139" s="75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5"/>
      <c r="L140" s="75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5"/>
      <c r="L141" s="75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5"/>
      <c r="L142" s="75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5"/>
      <c r="L143" s="75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5"/>
      <c r="L144" s="75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5"/>
      <c r="L145" s="75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5"/>
      <c r="L146" s="75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5"/>
      <c r="L147" s="75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5"/>
      <c r="L148" s="75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5"/>
      <c r="L149" s="75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5"/>
      <c r="L150" s="75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5"/>
      <c r="L151" s="75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5"/>
      <c r="L152" s="75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5"/>
      <c r="L153" s="75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5"/>
      <c r="L154" s="75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5"/>
      <c r="L155" s="75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5"/>
      <c r="L156" s="75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5"/>
      <c r="L157" s="75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5"/>
      <c r="L158" s="75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5"/>
      <c r="L159" s="75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5"/>
      <c r="L160" s="75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5"/>
      <c r="L161" s="75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5"/>
      <c r="L162" s="75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5"/>
      <c r="L163" s="75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5"/>
      <c r="L164" s="75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5"/>
      <c r="L165" s="75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5"/>
      <c r="L166" s="75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5"/>
      <c r="L167" s="75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5"/>
      <c r="L168" s="75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5"/>
      <c r="L169" s="75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5"/>
      <c r="L170" s="75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5"/>
      <c r="L171" s="75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5"/>
      <c r="L172" s="75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5"/>
      <c r="L173" s="75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5"/>
      <c r="L174" s="75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5"/>
      <c r="L175" s="75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5"/>
      <c r="L176" s="75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5"/>
      <c r="L177" s="75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5"/>
      <c r="L178" s="75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5"/>
      <c r="L179" s="75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5"/>
      <c r="L180" s="75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5"/>
      <c r="L181" s="75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5"/>
      <c r="L182" s="75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5"/>
      <c r="L183" s="75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5"/>
      <c r="L184" s="75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5"/>
      <c r="L185" s="75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5"/>
      <c r="L186" s="75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5"/>
      <c r="L187" s="75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5"/>
      <c r="L188" s="75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5"/>
      <c r="L189" s="75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5"/>
      <c r="L190" s="75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5"/>
      <c r="L191" s="75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5"/>
      <c r="L192" s="75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5"/>
      <c r="L193" s="75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5"/>
      <c r="L194" s="75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5"/>
      <c r="L195" s="75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5"/>
      <c r="L196" s="75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5"/>
      <c r="L197" s="75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5"/>
      <c r="L198" s="75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5"/>
      <c r="L199" s="75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5"/>
      <c r="L200" s="75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5"/>
      <c r="L201" s="75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5"/>
      <c r="L202" s="75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5"/>
      <c r="L203" s="75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5"/>
      <c r="L204" s="75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5"/>
      <c r="L205" s="75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5"/>
      <c r="L206" s="75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5"/>
      <c r="L207" s="75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5"/>
      <c r="L208" s="75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5"/>
      <c r="L209" s="75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5"/>
      <c r="L210" s="75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5"/>
      <c r="L211" s="75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5"/>
      <c r="L212" s="75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5"/>
      <c r="L213" s="75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5"/>
      <c r="L214" s="75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5"/>
      <c r="L215" s="75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5"/>
      <c r="L216" s="75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5"/>
      <c r="L217" s="75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5"/>
      <c r="L218" s="75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5"/>
      <c r="L219" s="75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5"/>
      <c r="L220" s="75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5"/>
      <c r="L221" s="75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5"/>
      <c r="L222" s="75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5"/>
      <c r="L223" s="75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5"/>
      <c r="L224" s="75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5"/>
      <c r="L225" s="75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6"/>
      <c r="L226" s="76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6"/>
      <c r="L227" s="76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6"/>
      <c r="L228" s="76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6"/>
      <c r="L229" s="76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6"/>
      <c r="L230" s="76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6"/>
      <c r="L231" s="76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6"/>
      <c r="L232" s="76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6"/>
      <c r="L233" s="76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6"/>
      <c r="L234" s="76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6"/>
      <c r="L235" s="76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6"/>
      <c r="L236" s="76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6"/>
      <c r="L237" s="76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6"/>
      <c r="L238" s="76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6"/>
      <c r="L239" s="76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6"/>
      <c r="L240" s="76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6"/>
      <c r="L241" s="76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6"/>
      <c r="L242" s="76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6"/>
      <c r="L243" s="76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6"/>
      <c r="L244" s="76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6"/>
      <c r="L245" s="76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6"/>
      <c r="L246" s="76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6"/>
      <c r="L247" s="76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6"/>
      <c r="L248" s="76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6"/>
      <c r="L249" s="76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6"/>
      <c r="L250" s="76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6"/>
      <c r="L251" s="76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6"/>
      <c r="L252" s="76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6"/>
      <c r="L253" s="76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6"/>
      <c r="L254" s="76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6"/>
      <c r="L255" s="76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6"/>
      <c r="L256" s="76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6"/>
      <c r="L257" s="76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6"/>
      <c r="L258" s="76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6"/>
      <c r="L259" s="76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6"/>
      <c r="L260" s="76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6"/>
      <c r="L261" s="76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6"/>
      <c r="L262" s="76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6"/>
      <c r="L263" s="76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6"/>
      <c r="L264" s="76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6"/>
      <c r="L265" s="76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6"/>
      <c r="L266" s="76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6"/>
      <c r="L267" s="76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6"/>
      <c r="L268" s="76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6"/>
      <c r="L269" s="76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6"/>
      <c r="L270" s="76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6"/>
      <c r="L271" s="76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6"/>
      <c r="L272" s="76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6"/>
      <c r="L273" s="76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6"/>
      <c r="L274" s="76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6"/>
      <c r="L275" s="76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6"/>
      <c r="L276" s="76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6"/>
      <c r="L277" s="76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6"/>
      <c r="L278" s="76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6"/>
      <c r="L279" s="76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6"/>
      <c r="L280" s="76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6"/>
      <c r="L281" s="76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6"/>
      <c r="L282" s="76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6"/>
      <c r="L283" s="76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6"/>
      <c r="L284" s="76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6"/>
      <c r="L285" s="76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6"/>
      <c r="L286" s="76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6"/>
      <c r="L287" s="76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6"/>
      <c r="L288" s="76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6"/>
      <c r="L289" s="76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6"/>
      <c r="L290" s="76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6"/>
      <c r="L291" s="76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6"/>
      <c r="L292" s="76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6"/>
      <c r="L293" s="76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6"/>
      <c r="L294" s="76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6"/>
      <c r="L295" s="76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6"/>
      <c r="L296" s="76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6"/>
      <c r="L297" s="76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6"/>
      <c r="L298" s="76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6"/>
      <c r="L299" s="76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6"/>
      <c r="L300" s="76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6"/>
      <c r="L301" s="76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6"/>
      <c r="L302" s="76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6"/>
      <c r="L303" s="76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6"/>
      <c r="L304" s="76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6"/>
      <c r="L305" s="76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6"/>
      <c r="L306" s="76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6"/>
      <c r="L307" s="76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6"/>
      <c r="L308" s="76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6"/>
      <c r="L309" s="76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6"/>
      <c r="L310" s="76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6"/>
      <c r="L311" s="76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6"/>
      <c r="L312" s="76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6"/>
      <c r="L313" s="76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6"/>
      <c r="L314" s="76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6"/>
      <c r="L315" s="76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6"/>
      <c r="L316" s="76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6"/>
      <c r="L317" s="76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6"/>
      <c r="L318" s="76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6"/>
      <c r="L319" s="76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6"/>
      <c r="L320" s="76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6"/>
      <c r="L321" s="76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6"/>
      <c r="L322" s="76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6"/>
      <c r="L323" s="76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6"/>
      <c r="L324" s="76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6"/>
      <c r="L325" s="76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6"/>
      <c r="L326" s="76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6"/>
      <c r="L327" s="76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6"/>
      <c r="L328" s="76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6"/>
      <c r="L329" s="76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6"/>
      <c r="L330" s="76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6"/>
      <c r="L331" s="76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6"/>
      <c r="L332" s="76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6"/>
      <c r="L333" s="76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6"/>
      <c r="L334" s="76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6"/>
      <c r="L335" s="76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6"/>
      <c r="L336" s="76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6"/>
      <c r="L337" s="76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6"/>
      <c r="L338" s="76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6"/>
      <c r="L339" s="76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6"/>
      <c r="L340" s="76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6"/>
      <c r="L341" s="76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6"/>
      <c r="L342" s="76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6"/>
      <c r="L343" s="76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6"/>
      <c r="L344" s="76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6"/>
      <c r="L345" s="76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6"/>
      <c r="L346" s="76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6"/>
      <c r="L347" s="76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6"/>
      <c r="L348" s="76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6"/>
      <c r="L349" s="76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6"/>
      <c r="L350" s="76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6"/>
      <c r="L351" s="76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6"/>
      <c r="L352" s="76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6"/>
      <c r="L353" s="76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6"/>
      <c r="L354" s="76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6"/>
      <c r="L355" s="76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6"/>
      <c r="L356" s="76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6"/>
      <c r="L357" s="76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6"/>
      <c r="L358" s="76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6"/>
      <c r="L359" s="76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6"/>
      <c r="L360" s="76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6"/>
      <c r="L361" s="76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6"/>
      <c r="L362" s="76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6"/>
      <c r="L363" s="76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6"/>
      <c r="L364" s="76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6"/>
      <c r="L365" s="76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6"/>
      <c r="L366" s="76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6"/>
      <c r="L367" s="76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6"/>
      <c r="L368" s="76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6"/>
      <c r="L369" s="76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6"/>
      <c r="L370" s="76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6"/>
      <c r="L371" s="76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6"/>
      <c r="L372" s="76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6"/>
      <c r="L373" s="76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6"/>
      <c r="L374" s="76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6"/>
      <c r="L375" s="76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6"/>
      <c r="L376" s="76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6"/>
      <c r="L377" s="76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6"/>
      <c r="L378" s="76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6"/>
      <c r="L379" s="76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6"/>
      <c r="L380" s="76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6"/>
      <c r="L381" s="76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6"/>
      <c r="L382" s="76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6"/>
      <c r="L383" s="76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6"/>
      <c r="L384" s="76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6"/>
      <c r="L385" s="76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6"/>
      <c r="L386" s="76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6"/>
      <c r="L387" s="76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6"/>
      <c r="L388" s="76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6"/>
      <c r="L389" s="76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6"/>
      <c r="L390" s="76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6"/>
      <c r="L391" s="76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6"/>
      <c r="L392" s="76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6"/>
      <c r="L393" s="76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6"/>
      <c r="L394" s="76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6"/>
      <c r="L395" s="76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6"/>
      <c r="L396" s="76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6"/>
      <c r="L397" s="76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6"/>
      <c r="L398" s="76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6"/>
      <c r="L399" s="76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6"/>
      <c r="L400" s="76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6"/>
      <c r="L401" s="76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6"/>
      <c r="L402" s="76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6"/>
      <c r="L403" s="76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6"/>
      <c r="L404" s="76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6"/>
      <c r="L405" s="76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6"/>
      <c r="L406" s="76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6"/>
      <c r="L407" s="76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6"/>
      <c r="L408" s="76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6"/>
      <c r="L409" s="76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6"/>
      <c r="L410" s="76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6"/>
      <c r="L411" s="76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6"/>
      <c r="L412" s="76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6"/>
      <c r="L413" s="76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6"/>
      <c r="L414" s="76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6"/>
      <c r="L415" s="76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6"/>
      <c r="L416" s="76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6"/>
      <c r="L417" s="76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6"/>
      <c r="L418" s="76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6"/>
      <c r="L419" s="76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6"/>
      <c r="L420" s="76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6"/>
      <c r="L421" s="76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6"/>
      <c r="L422" s="76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6"/>
      <c r="L423" s="76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6"/>
      <c r="L424" s="76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6"/>
      <c r="L425" s="76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6"/>
      <c r="L426" s="76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6"/>
      <c r="L427" s="76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6"/>
      <c r="L428" s="76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6"/>
      <c r="L429" s="76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6"/>
      <c r="L430" s="76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6"/>
      <c r="L431" s="76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6"/>
      <c r="L432" s="76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6"/>
      <c r="L433" s="76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6"/>
      <c r="L434" s="76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6"/>
      <c r="L435" s="76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6"/>
      <c r="L436" s="76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6"/>
      <c r="L437" s="76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6"/>
      <c r="L438" s="76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6"/>
      <c r="L439" s="76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6"/>
      <c r="L440" s="76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6"/>
      <c r="L441" s="76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6"/>
      <c r="L442" s="76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6"/>
      <c r="L443" s="76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6"/>
      <c r="L444" s="76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6"/>
      <c r="L445" s="76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6"/>
      <c r="L446" s="76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6"/>
      <c r="L447" s="76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6"/>
      <c r="L448" s="76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6"/>
      <c r="L449" s="76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6"/>
      <c r="L450" s="76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6"/>
      <c r="L451" s="76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6"/>
      <c r="L452" s="76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6"/>
      <c r="L453" s="76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6"/>
      <c r="L454" s="76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6"/>
      <c r="L455" s="76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6"/>
      <c r="L456" s="76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6"/>
      <c r="L457" s="76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6"/>
      <c r="L458" s="76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6"/>
      <c r="L459" s="76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6"/>
      <c r="L460" s="76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6"/>
      <c r="L461" s="76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6"/>
      <c r="L462" s="76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6"/>
      <c r="L463" s="76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6"/>
      <c r="L464" s="76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6"/>
      <c r="L465" s="76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6"/>
      <c r="L466" s="76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6"/>
      <c r="L467" s="76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6"/>
      <c r="L468" s="76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6"/>
      <c r="L469" s="76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6"/>
      <c r="L470" s="76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6"/>
      <c r="L471" s="76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6"/>
      <c r="L472" s="76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6"/>
      <c r="L473" s="76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6"/>
      <c r="L474" s="76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6"/>
      <c r="L475" s="76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6"/>
      <c r="L476" s="76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6"/>
      <c r="L477" s="76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6"/>
      <c r="L478" s="76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6"/>
      <c r="L479" s="76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6"/>
      <c r="L480" s="76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6"/>
      <c r="L481" s="76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6"/>
      <c r="L482" s="76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6"/>
      <c r="L483" s="76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6"/>
      <c r="L484" s="76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6"/>
      <c r="L485" s="76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6"/>
      <c r="L486" s="76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6"/>
      <c r="L487" s="76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6"/>
      <c r="L488" s="76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6"/>
      <c r="L489" s="76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6"/>
      <c r="L490" s="76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6"/>
      <c r="L491" s="76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6"/>
      <c r="L492" s="76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6"/>
      <c r="L493" s="76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6"/>
      <c r="L494" s="76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6"/>
      <c r="L495" s="76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6"/>
      <c r="L496" s="76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6"/>
      <c r="L497" s="76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6"/>
      <c r="L498" s="76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6"/>
      <c r="L499" s="76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6"/>
      <c r="L500" s="76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6"/>
      <c r="L501" s="76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6"/>
      <c r="L502" s="76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6"/>
      <c r="L503" s="76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6"/>
      <c r="L504" s="76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6"/>
      <c r="L505" s="76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6"/>
      <c r="L506" s="76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6"/>
      <c r="L507" s="76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6"/>
      <c r="L508" s="76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6"/>
      <c r="L509" s="76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6"/>
      <c r="L510" s="76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6"/>
      <c r="L511" s="76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6"/>
      <c r="L512" s="76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6"/>
      <c r="L513" s="76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6"/>
      <c r="L514" s="76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6"/>
      <c r="L515" s="76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6"/>
      <c r="L516" s="76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6"/>
      <c r="L517" s="76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6"/>
      <c r="L518" s="76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6"/>
      <c r="L519" s="76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6"/>
      <c r="L520" s="76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6"/>
      <c r="L521" s="76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6"/>
      <c r="L522" s="76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6"/>
      <c r="L523" s="76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6"/>
      <c r="L524" s="76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6"/>
      <c r="L525" s="76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6"/>
      <c r="L526" s="76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6"/>
      <c r="L527" s="76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6"/>
      <c r="L528" s="76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6"/>
      <c r="L529" s="76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6"/>
      <c r="L530" s="76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6"/>
      <c r="L531" s="76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6"/>
      <c r="L532" s="76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6"/>
      <c r="L533" s="76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6"/>
      <c r="L534" s="76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6"/>
      <c r="L535" s="76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6"/>
      <c r="L536" s="76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6"/>
      <c r="L537" s="76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6"/>
      <c r="L538" s="76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6"/>
      <c r="L539" s="76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6"/>
      <c r="L540" s="76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6"/>
      <c r="L541" s="76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6"/>
      <c r="L542" s="76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6"/>
      <c r="L543" s="76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6"/>
      <c r="L544" s="76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6"/>
      <c r="L545" s="76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6"/>
      <c r="L546" s="76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6"/>
      <c r="L547" s="76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6"/>
      <c r="L548" s="76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6"/>
      <c r="L549" s="76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6"/>
      <c r="L550" s="76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6"/>
      <c r="L551" s="76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6"/>
      <c r="L552" s="76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6"/>
      <c r="L553" s="76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6"/>
      <c r="L554" s="76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6"/>
      <c r="L555" s="76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6"/>
      <c r="L556" s="76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6"/>
      <c r="L557" s="76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6"/>
      <c r="L558" s="76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6"/>
      <c r="L559" s="76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6"/>
      <c r="L560" s="76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6"/>
      <c r="L561" s="76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6"/>
      <c r="L562" s="76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6"/>
      <c r="L563" s="76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6"/>
      <c r="L564" s="76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6"/>
      <c r="L565" s="76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6"/>
      <c r="L566" s="76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6"/>
      <c r="L567" s="76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6"/>
      <c r="L568" s="76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6"/>
      <c r="L569" s="76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6"/>
      <c r="L570" s="76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6"/>
      <c r="L571" s="76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6"/>
      <c r="L572" s="76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6"/>
      <c r="L573" s="76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6"/>
      <c r="L574" s="76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6"/>
      <c r="L575" s="76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6"/>
      <c r="L576" s="76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6"/>
      <c r="L577" s="76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6"/>
      <c r="L578" s="76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6"/>
      <c r="L579" s="76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6"/>
      <c r="L580" s="76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6"/>
      <c r="L581" s="76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6"/>
      <c r="L582" s="76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6"/>
      <c r="L583" s="76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6"/>
      <c r="L584" s="76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6"/>
      <c r="L585" s="76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6"/>
      <c r="L586" s="76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6"/>
      <c r="L587" s="76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6"/>
      <c r="L588" s="76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6"/>
      <c r="L589" s="76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6"/>
      <c r="L590" s="76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6"/>
      <c r="L591" s="76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6"/>
      <c r="L592" s="76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6"/>
      <c r="L593" s="76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6"/>
      <c r="L594" s="76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6"/>
      <c r="L595" s="76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6"/>
      <c r="L596" s="76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6"/>
      <c r="L597" s="76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6"/>
      <c r="L598" s="76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6"/>
      <c r="L599" s="76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6"/>
      <c r="L600" s="76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6"/>
      <c r="L601" s="76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6"/>
      <c r="L602" s="76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6"/>
      <c r="L603" s="76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6"/>
      <c r="L604" s="76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6"/>
      <c r="L605" s="76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6"/>
      <c r="L606" s="76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6"/>
      <c r="L607" s="76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6"/>
      <c r="L608" s="76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6"/>
      <c r="L609" s="76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6"/>
      <c r="L610" s="76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6"/>
      <c r="L611" s="76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6"/>
      <c r="L612" s="76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6"/>
      <c r="L613" s="76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6"/>
      <c r="L614" s="76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6"/>
      <c r="L615" s="76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6"/>
      <c r="L616" s="76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6"/>
      <c r="L617" s="76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6"/>
      <c r="L618" s="76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6"/>
      <c r="L619" s="76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6"/>
      <c r="L620" s="76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6"/>
      <c r="L621" s="76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6"/>
      <c r="L622" s="76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6"/>
      <c r="L623" s="76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6"/>
      <c r="L624" s="76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6"/>
      <c r="L625" s="76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6"/>
      <c r="L626" s="76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6"/>
      <c r="L627" s="76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6"/>
      <c r="L628" s="76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6"/>
      <c r="L629" s="76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6"/>
      <c r="L630" s="76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6"/>
      <c r="L631" s="76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6"/>
      <c r="L632" s="76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6"/>
      <c r="L633" s="76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6"/>
      <c r="L634" s="76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6"/>
      <c r="L635" s="76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6"/>
      <c r="L636" s="76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6"/>
      <c r="L637" s="76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6"/>
      <c r="L638" s="76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6"/>
      <c r="L639" s="76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6"/>
      <c r="L640" s="76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6"/>
      <c r="L641" s="76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6"/>
      <c r="L642" s="76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6"/>
      <c r="L643" s="76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6"/>
      <c r="L644" s="76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6"/>
      <c r="L645" s="76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6"/>
      <c r="L646" s="76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6"/>
      <c r="L647" s="76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6"/>
      <c r="L648" s="76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6"/>
      <c r="L649" s="76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6"/>
      <c r="L650" s="76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6"/>
      <c r="L651" s="76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6"/>
      <c r="L652" s="76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6"/>
      <c r="L653" s="76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6"/>
      <c r="L654" s="76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6"/>
      <c r="L655" s="76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6"/>
      <c r="L656" s="76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6"/>
      <c r="L657" s="76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6"/>
      <c r="L658" s="76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6"/>
      <c r="L659" s="76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6"/>
      <c r="L660" s="76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6"/>
      <c r="L661" s="76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6"/>
      <c r="L662" s="76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6"/>
      <c r="L663" s="76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6"/>
      <c r="L664" s="76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6"/>
      <c r="L665" s="76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6"/>
      <c r="L666" s="76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6"/>
      <c r="L667" s="76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6"/>
      <c r="L668" s="76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6"/>
      <c r="L669" s="76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6"/>
      <c r="L670" s="76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6"/>
      <c r="L671" s="76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6"/>
      <c r="L672" s="76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6"/>
      <c r="L673" s="76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6"/>
      <c r="L674" s="76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6"/>
      <c r="L675" s="76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6"/>
      <c r="L676" s="76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6"/>
      <c r="L677" s="76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6"/>
      <c r="L678" s="76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6"/>
      <c r="L679" s="76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6"/>
      <c r="L680" s="76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6"/>
      <c r="L681" s="76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6"/>
      <c r="L682" s="76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6"/>
      <c r="L683" s="76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6"/>
      <c r="L684" s="76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6"/>
      <c r="L685" s="76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6"/>
      <c r="L686" s="76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6"/>
      <c r="L687" s="76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6"/>
      <c r="L688" s="76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6"/>
      <c r="L689" s="76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6"/>
      <c r="L690" s="76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6"/>
      <c r="L691" s="76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6"/>
      <c r="L692" s="76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6"/>
      <c r="L693" s="76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6"/>
      <c r="L694" s="76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6"/>
      <c r="L695" s="76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6"/>
      <c r="L696" s="76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6"/>
      <c r="L697" s="76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6"/>
      <c r="L698" s="76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6"/>
      <c r="L699" s="76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6"/>
      <c r="L700" s="76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6"/>
      <c r="L701" s="76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6"/>
      <c r="L702" s="76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6"/>
      <c r="L703" s="76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6"/>
      <c r="L704" s="76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6"/>
      <c r="L705" s="76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6"/>
      <c r="L706" s="76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6"/>
      <c r="L707" s="76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6"/>
      <c r="L708" s="76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6"/>
      <c r="L709" s="76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6"/>
      <c r="L710" s="76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6"/>
      <c r="L711" s="76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6"/>
      <c r="L712" s="76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6"/>
      <c r="L713" s="76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6"/>
      <c r="L714" s="76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6"/>
      <c r="L715" s="76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6"/>
      <c r="L716" s="76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6"/>
      <c r="L717" s="76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6"/>
      <c r="L718" s="76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6"/>
      <c r="L719" s="76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6"/>
      <c r="L720" s="76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6"/>
      <c r="L721" s="76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6"/>
      <c r="L722" s="76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6"/>
      <c r="L723" s="76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6"/>
      <c r="L724" s="76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6"/>
      <c r="L725" s="76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6"/>
      <c r="L726" s="76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6"/>
      <c r="L727" s="76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6"/>
      <c r="L728" s="76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6"/>
      <c r="L729" s="76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6"/>
      <c r="L730" s="76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6"/>
      <c r="L731" s="76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6"/>
      <c r="L732" s="76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6"/>
      <c r="L733" s="76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6"/>
      <c r="L734" s="76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6"/>
      <c r="L735" s="76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6"/>
      <c r="L736" s="76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6"/>
      <c r="L737" s="76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6"/>
      <c r="L738" s="76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6"/>
      <c r="L739" s="76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6"/>
      <c r="L740" s="76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6"/>
      <c r="L741" s="76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6"/>
      <c r="L742" s="76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6"/>
      <c r="L743" s="76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6"/>
      <c r="L744" s="76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6"/>
      <c r="L745" s="76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6"/>
      <c r="L746" s="76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6"/>
      <c r="L747" s="76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6"/>
      <c r="L748" s="76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6"/>
      <c r="L749" s="76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6"/>
      <c r="L750" s="76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6"/>
      <c r="L751" s="76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6"/>
      <c r="L752" s="76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6"/>
      <c r="L753" s="76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6"/>
      <c r="L754" s="76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6"/>
      <c r="L755" s="76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6"/>
      <c r="L756" s="76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6"/>
      <c r="L757" s="76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6"/>
      <c r="L758" s="76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6"/>
      <c r="L759" s="76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6"/>
      <c r="L760" s="76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6"/>
      <c r="L761" s="76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6"/>
      <c r="L762" s="76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6"/>
      <c r="L763" s="76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6"/>
      <c r="L764" s="76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6"/>
      <c r="L765" s="76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6"/>
      <c r="L766" s="76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6"/>
      <c r="L767" s="76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6"/>
      <c r="L768" s="76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6"/>
      <c r="L769" s="76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6"/>
      <c r="L770" s="76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6"/>
      <c r="L771" s="76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6"/>
      <c r="L772" s="76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6"/>
      <c r="L773" s="76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6"/>
      <c r="L774" s="76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6"/>
      <c r="L775" s="76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6"/>
      <c r="L776" s="76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6"/>
      <c r="L777" s="76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6"/>
      <c r="L778" s="76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6"/>
      <c r="L779" s="76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6"/>
      <c r="L780" s="76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6"/>
      <c r="L781" s="76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6"/>
      <c r="L782" s="76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6"/>
      <c r="L783" s="76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6"/>
      <c r="L784" s="76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6"/>
      <c r="L785" s="76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6"/>
      <c r="L786" s="76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6"/>
      <c r="L787" s="76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6"/>
      <c r="L788" s="76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6"/>
      <c r="L789" s="76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6"/>
      <c r="L790" s="76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6"/>
      <c r="L791" s="76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6"/>
      <c r="L792" s="76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6"/>
      <c r="L793" s="76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6"/>
      <c r="L794" s="76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6"/>
      <c r="L795" s="76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6"/>
      <c r="L796" s="76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6"/>
      <c r="L797" s="76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6"/>
      <c r="L798" s="76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6"/>
      <c r="L799" s="76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6"/>
      <c r="L800" s="76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6"/>
      <c r="L801" s="76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6"/>
      <c r="L802" s="76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6"/>
      <c r="L803" s="76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6"/>
      <c r="L804" s="76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6"/>
      <c r="L805" s="76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6"/>
      <c r="L806" s="76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6"/>
      <c r="L807" s="76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6"/>
      <c r="L808" s="76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6"/>
      <c r="L809" s="76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6"/>
      <c r="L810" s="76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6"/>
      <c r="L811" s="76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6"/>
      <c r="L812" s="76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6"/>
      <c r="L813" s="76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6"/>
      <c r="L814" s="76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6"/>
      <c r="L815" s="76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6"/>
      <c r="L816" s="76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6"/>
      <c r="L817" s="76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6"/>
      <c r="L818" s="76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6"/>
      <c r="L819" s="76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6"/>
      <c r="L820" s="76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6"/>
      <c r="L821" s="76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6"/>
      <c r="L822" s="76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6"/>
      <c r="L823" s="76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6"/>
      <c r="L824" s="76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6"/>
      <c r="L825" s="76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6"/>
      <c r="L826" s="76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6"/>
      <c r="L827" s="76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6"/>
      <c r="L828" s="76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6"/>
      <c r="L829" s="76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6"/>
      <c r="L830" s="76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6"/>
      <c r="L831" s="76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6"/>
      <c r="L832" s="76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6"/>
      <c r="L833" s="76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6"/>
      <c r="L834" s="76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6"/>
      <c r="L835" s="76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6"/>
      <c r="L836" s="76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6"/>
      <c r="L837" s="76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6"/>
      <c r="L838" s="76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6"/>
      <c r="L839" s="76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6"/>
      <c r="L840" s="76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6"/>
      <c r="L841" s="76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6"/>
      <c r="L842" s="76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6"/>
      <c r="L843" s="76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6"/>
      <c r="L844" s="76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6"/>
      <c r="L845" s="76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6"/>
      <c r="L846" s="76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6"/>
      <c r="L847" s="76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6"/>
      <c r="L848" s="76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6"/>
      <c r="L849" s="76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6"/>
      <c r="L850" s="76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6"/>
      <c r="L851" s="76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6"/>
      <c r="L852" s="76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6"/>
      <c r="L853" s="76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6"/>
      <c r="L854" s="76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6"/>
      <c r="L855" s="76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6"/>
      <c r="L856" s="76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6"/>
      <c r="L857" s="76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6"/>
      <c r="L858" s="76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6"/>
      <c r="L859" s="76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6"/>
      <c r="L860" s="76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6"/>
      <c r="L861" s="76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6"/>
      <c r="L862" s="76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6"/>
      <c r="L863" s="76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6"/>
      <c r="L864" s="76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6"/>
      <c r="L865" s="76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6"/>
      <c r="L866" s="76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6"/>
      <c r="L867" s="76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6"/>
      <c r="L868" s="76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6"/>
      <c r="L869" s="76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6"/>
      <c r="L870" s="76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6"/>
      <c r="L871" s="76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6"/>
      <c r="L872" s="76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6"/>
      <c r="L873" s="76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6"/>
      <c r="L874" s="76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6"/>
      <c r="L875" s="76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6"/>
      <c r="L876" s="76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6"/>
      <c r="L877" s="76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6"/>
      <c r="L878" s="76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6"/>
      <c r="L879" s="76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6"/>
      <c r="L880" s="76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6"/>
      <c r="L881" s="76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6"/>
      <c r="L882" s="76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6"/>
      <c r="L883" s="76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6"/>
      <c r="L884" s="76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6"/>
      <c r="L885" s="76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6"/>
      <c r="L886" s="76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6"/>
      <c r="L887" s="76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6"/>
      <c r="L888" s="76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6"/>
      <c r="L889" s="76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6"/>
      <c r="L890" s="76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6"/>
      <c r="L891" s="76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6"/>
      <c r="L892" s="76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6"/>
      <c r="L893" s="76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6"/>
      <c r="L894" s="76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6"/>
      <c r="L895" s="76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6"/>
      <c r="L896" s="76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6"/>
      <c r="L897" s="76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6"/>
      <c r="L898" s="76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6"/>
      <c r="L899" s="76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6"/>
      <c r="L900" s="76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6"/>
      <c r="L901" s="76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6"/>
      <c r="L902" s="76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6"/>
      <c r="L903" s="76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6"/>
      <c r="L904" s="76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6"/>
      <c r="L905" s="76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6"/>
      <c r="L906" s="76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6"/>
      <c r="L907" s="76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6"/>
      <c r="L908" s="76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6"/>
      <c r="L909" s="76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6"/>
      <c r="L910" s="76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6"/>
      <c r="L911" s="76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6"/>
      <c r="L912" s="76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6"/>
      <c r="L913" s="76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6"/>
      <c r="L914" s="76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6"/>
      <c r="L915" s="76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6"/>
      <c r="L916" s="76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6"/>
      <c r="L917" s="76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6"/>
      <c r="L918" s="76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6"/>
      <c r="L919" s="76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6"/>
      <c r="L920" s="76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6"/>
      <c r="L921" s="76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6"/>
      <c r="L922" s="76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6"/>
      <c r="L923" s="76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6"/>
      <c r="L924" s="76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6"/>
      <c r="L925" s="76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6"/>
      <c r="L926" s="76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6"/>
      <c r="L927" s="76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6"/>
      <c r="L928" s="76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6"/>
      <c r="L929" s="76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6"/>
      <c r="L930" s="76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6"/>
      <c r="L931" s="76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6"/>
      <c r="L932" s="76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6"/>
      <c r="L933" s="76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6"/>
      <c r="L934" s="76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6"/>
      <c r="L935" s="76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6"/>
      <c r="L936" s="76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6"/>
      <c r="L937" s="76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6"/>
      <c r="L938" s="76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6"/>
      <c r="L939" s="76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6"/>
      <c r="L940" s="76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6"/>
      <c r="L941" s="76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6"/>
      <c r="L942" s="76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6"/>
      <c r="L943" s="76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6"/>
      <c r="L944" s="76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6"/>
      <c r="L945" s="76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6"/>
      <c r="L946" s="76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6"/>
      <c r="L947" s="76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6"/>
      <c r="L948" s="76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6"/>
      <c r="L949" s="76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6"/>
      <c r="L950" s="76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6"/>
      <c r="L951" s="76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6"/>
      <c r="L952" s="76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6"/>
      <c r="L953" s="76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6"/>
      <c r="L954" s="76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6"/>
      <c r="L955" s="76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6"/>
      <c r="L956" s="76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6"/>
      <c r="L957" s="76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6"/>
      <c r="L958" s="76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6"/>
      <c r="L959" s="76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6"/>
      <c r="L960" s="76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6"/>
      <c r="L961" s="76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6"/>
      <c r="L962" s="76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6"/>
      <c r="L963" s="76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6"/>
      <c r="L964" s="76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6"/>
      <c r="L965" s="76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6"/>
      <c r="L966" s="76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6"/>
      <c r="L967" s="76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6"/>
      <c r="L968" s="76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6"/>
      <c r="L969" s="76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6"/>
      <c r="L970" s="76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6"/>
      <c r="L971" s="76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6"/>
      <c r="L972" s="76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6"/>
      <c r="L973" s="76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6"/>
      <c r="L974" s="76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6"/>
      <c r="L975" s="76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6"/>
      <c r="L976" s="76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6"/>
      <c r="L977" s="76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6"/>
      <c r="L978" s="76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6"/>
      <c r="L979" s="76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6"/>
      <c r="L980" s="76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6"/>
      <c r="L981" s="76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6"/>
      <c r="L982" s="76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6"/>
      <c r="L983" s="76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6"/>
      <c r="L984" s="76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77"/>
      <c r="L985" s="77"/>
      <c r="T985" s="59"/>
    </row>
    <row r="986" ht="15.75" customHeight="1">
      <c r="K986" s="77"/>
      <c r="L986" s="77"/>
      <c r="T986" s="59"/>
    </row>
    <row r="987" ht="15.75" customHeight="1">
      <c r="K987" s="77"/>
      <c r="L987" s="77"/>
      <c r="T987" s="59"/>
    </row>
    <row r="988" ht="15.75" customHeight="1">
      <c r="K988" s="77"/>
      <c r="L988" s="77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8"/>
      <c r="B1" s="78" t="s">
        <v>1</v>
      </c>
      <c r="C1" s="79" t="str">
        <f>'ТУР1'!$C$1</f>
        <v>Bullet shot Cup</v>
      </c>
      <c r="D1" s="4"/>
      <c r="E1" s="80" t="s">
        <v>70</v>
      </c>
      <c r="F1" s="81">
        <f>'ТУР1'!$F$1</f>
        <v>45672</v>
      </c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132"/>
      <c r="U1" s="83"/>
      <c r="V1" s="84"/>
      <c r="W1" s="85"/>
      <c r="X1" s="85"/>
      <c r="Y1" s="85"/>
      <c r="Z1" s="85"/>
      <c r="AA1" s="85"/>
      <c r="AB1" s="85"/>
      <c r="AC1" s="85"/>
      <c r="AD1" s="86"/>
      <c r="AE1" s="87"/>
      <c r="AF1" s="85"/>
      <c r="AG1" s="85"/>
      <c r="AH1" s="85"/>
      <c r="AI1" s="85"/>
      <c r="AJ1" s="85"/>
      <c r="AK1" s="85"/>
      <c r="AL1" s="85"/>
      <c r="AM1" s="85"/>
      <c r="AN1" s="85"/>
      <c r="AO1" s="85"/>
    </row>
    <row r="2" ht="27.75" customHeight="1">
      <c r="A2" s="85"/>
      <c r="B2" s="88"/>
      <c r="C2" s="89"/>
      <c r="D2" s="89"/>
      <c r="E2" s="89"/>
      <c r="F2" s="89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82"/>
      <c r="T2" s="132"/>
      <c r="U2" s="91" t="str">
        <f>C1</f>
        <v>Bullet shot Cup</v>
      </c>
      <c r="V2" s="92" t="str">
        <f>E1</f>
        <v>ТУР8</v>
      </c>
      <c r="W2" s="93"/>
      <c r="X2" s="93"/>
      <c r="Y2" s="93"/>
      <c r="Z2" s="4"/>
      <c r="AA2" s="94">
        <f>$F$1</f>
        <v>45672</v>
      </c>
      <c r="AB2" s="93"/>
      <c r="AC2" s="4"/>
      <c r="AD2" s="85"/>
      <c r="AE2" s="85"/>
      <c r="AF2" s="85"/>
      <c r="AG2" s="95" t="s">
        <v>4</v>
      </c>
      <c r="AH2" s="96" t="s">
        <v>5</v>
      </c>
      <c r="AI2" s="96" t="s">
        <v>6</v>
      </c>
      <c r="AJ2" s="96" t="s">
        <v>7</v>
      </c>
      <c r="AK2" s="97" t="s">
        <v>8</v>
      </c>
      <c r="AL2" s="98" t="s">
        <v>9</v>
      </c>
      <c r="AM2" s="96" t="s">
        <v>10</v>
      </c>
      <c r="AN2" s="97" t="s">
        <v>11</v>
      </c>
      <c r="AO2" s="84" t="s">
        <v>12</v>
      </c>
    </row>
    <row r="3">
      <c r="A3" s="99"/>
      <c r="B3" s="88"/>
      <c r="C3" s="23" t="s">
        <v>13</v>
      </c>
      <c r="D3" s="100" t="s">
        <v>14</v>
      </c>
      <c r="E3" s="24" t="s">
        <v>15</v>
      </c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133"/>
      <c r="U3" s="24" t="s">
        <v>15</v>
      </c>
      <c r="V3" s="101" t="s">
        <v>16</v>
      </c>
      <c r="W3" s="102" t="s">
        <v>17</v>
      </c>
      <c r="X3" s="102" t="s">
        <v>18</v>
      </c>
      <c r="Y3" s="102" t="s">
        <v>19</v>
      </c>
      <c r="Z3" s="102" t="s">
        <v>20</v>
      </c>
      <c r="AA3" s="102" t="s">
        <v>21</v>
      </c>
      <c r="AB3" s="102" t="s">
        <v>22</v>
      </c>
      <c r="AC3" s="102" t="s">
        <v>23</v>
      </c>
      <c r="AD3" s="85"/>
      <c r="AE3" s="85"/>
      <c r="AF3" s="103" t="str">
        <f t="shared" ref="AF3:AF5" si="1">E4</f>
        <v>mace</v>
      </c>
      <c r="AG3" s="104">
        <f t="array" ref="AG3">SUM(($E$12:$E$56=AF3)*(ISNUMBER($G$12:$G$56)),($F$12:$F$56=AF3)*(ISNUMBER($I$12:$I$56)))</f>
        <v>30</v>
      </c>
      <c r="AH3" s="84">
        <f t="array" ref="AH3">SUM(('ТУР8'!home=AF3)*('ТУР8'!homescore&gt;'ТУР8'!visitorscore),('ТУР8'!visitor=AF3)*('ТУР8'!visitorscore&gt;'ТУР8'!homescore))</f>
        <v>18</v>
      </c>
      <c r="AI3" s="84">
        <f t="array" ref="AI3">SUM(('ТУР8'!home=AF3)*('ТУР8'!homescore='ТУР8'!visitorscore)*ISNUMBER('ТУР8'!visitorscore),('ТУР8'!visitor=AF3)*('ТУР8'!visitorscore='ТУР8'!homescore)*ISNUMBER('ТУР8'!homescore))</f>
        <v>5</v>
      </c>
      <c r="AJ3" s="84">
        <f t="array" ref="AJ3">SUM(('ТУР8'!home=AF3)*('ТУР8'!homescore&lt;'ТУР8'!visitorscore),('ТУР8'!visitor=AF3)*('ТУР8'!visitorscore&lt;'ТУР8'!homescore))</f>
        <v>7</v>
      </c>
      <c r="AK3" s="105">
        <f t="array" ref="AK3">SUMIF('ТУР8'!home,AF3,'ТУР8'!homescore)+SUMIF('ТУР8'!visitor,AF3,'ТУР8'!visitorscore)</f>
        <v>47</v>
      </c>
      <c r="AL3" s="106">
        <f t="array" ref="AL3">SUMIF('ТУР8'!home,AF3,'ТУР8'!visitorscore)+SUMIF('ТУР8'!visitor,AF3,'ТУР8'!homescore)</f>
        <v>31</v>
      </c>
      <c r="AM3" s="84">
        <f t="shared" ref="AM3:AM5" si="2">AK3-AL3</f>
        <v>16</v>
      </c>
      <c r="AN3" s="105">
        <f t="array" ref="AN3">AH3*Options!$B$2+AI3*Options!$B$3+AJ3*Options!$B$4+VLOOKUP(AF3,$E$4:$F$8,2,0)</f>
        <v>59</v>
      </c>
      <c r="AO3" s="85">
        <f t="shared" ref="AO3:AO5" si="3">AK3+AM3*10000+AN3*100000000</f>
        <v>5900160047</v>
      </c>
    </row>
    <row r="4">
      <c r="A4" s="85"/>
      <c r="B4" s="88"/>
      <c r="C4" s="129" t="s">
        <v>63</v>
      </c>
      <c r="D4" s="107" t="s">
        <v>31</v>
      </c>
      <c r="E4" s="130" t="s">
        <v>64</v>
      </c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133"/>
      <c r="U4" s="108" t="str">
        <f t="array" ref="U4">INDEX($AF$3:$AF$5,MATCH(LARGE($AO$3:$AO$5-ROW($AO$3:$AO$5)/COUNT($AO$3:$AO$5),ROW(U4)-ROW(U$4)+1),$AO$3:$AO$5-ROW($AO$3:$AO$5)/COUNT($AO$3:$AO$5),0))</f>
        <v>mace</v>
      </c>
      <c r="V4" s="101">
        <f t="array" ref="V4">VLOOKUP($U4,$AF$3:$AN$5,2,0)</f>
        <v>30</v>
      </c>
      <c r="W4" s="102">
        <f t="array" ref="W4">VLOOKUP($U4,$AF$3:$AN$5,3,0)</f>
        <v>18</v>
      </c>
      <c r="X4" s="102">
        <f t="array" ref="X4">VLOOKUP($U4,$AF$3:$AN$5,4,0)</f>
        <v>5</v>
      </c>
      <c r="Y4" s="102">
        <f t="array" ref="Y4">VLOOKUP($U4,$AF$3:$AN$5,5,0)</f>
        <v>7</v>
      </c>
      <c r="Z4" s="102">
        <f t="array" ref="Z4">VLOOKUP($U4,$AF$3:$AN$5,6,0)</f>
        <v>47</v>
      </c>
      <c r="AA4" s="102">
        <f t="array" ref="AA4">VLOOKUP($U4,$AF$3:$AN$5,7,0)</f>
        <v>31</v>
      </c>
      <c r="AB4" s="102">
        <f t="array" ref="AB4">VLOOKUP($U4,$AF$3:$AN$5,8,0)</f>
        <v>16</v>
      </c>
      <c r="AC4" s="102">
        <f t="array" ref="AC4">VLOOKUP($U4,$AF$3:$AN$5,9,0)</f>
        <v>59</v>
      </c>
      <c r="AD4" s="28"/>
      <c r="AE4" s="85"/>
      <c r="AF4" s="109" t="str">
        <f t="shared" si="1"/>
        <v>⁠NightLovell</v>
      </c>
      <c r="AG4" s="104">
        <f t="array" ref="AG4">SUM(($E$12:$E$56=AF4)*(ISNUMBER($G$12:$G$56)),($F$12:$F$56=AF4)*(ISNUMBER($I$12:$I$56)))</f>
        <v>30</v>
      </c>
      <c r="AH4" s="84">
        <f t="array" ref="AH4">SUM(('ТУР8'!home=AF4)*('ТУР8'!homescore&gt;'ТУР8'!visitorscore),('ТУР8'!visitor=AF4)*('ТУР8'!visitorscore&gt;'ТУР8'!homescore))</f>
        <v>10</v>
      </c>
      <c r="AI4" s="84">
        <f t="array" ref="AI4">SUM(('ТУР8'!home=AF4)*('ТУР8'!homescore='ТУР8'!visitorscore)*ISNUMBER('ТУР8'!visitorscore),('ТУР8'!visitor=AF4)*('ТУР8'!visitorscore='ТУР8'!homescore)*ISNUMBER('ТУР8'!homescore))</f>
        <v>11</v>
      </c>
      <c r="AJ4" s="84">
        <f t="array" ref="AJ4">SUM(('ТУР8'!home=AF4)*('ТУР8'!homescore&lt;'ТУР8'!visitorscore),('ТУР8'!visitor=AF4)*('ТУР8'!visitorscore&lt;'ТУР8'!homescore))</f>
        <v>9</v>
      </c>
      <c r="AK4" s="105">
        <f t="array" ref="AK4">SUMIF('ТУР8'!home,AF4,'ТУР8'!homescore)+SUMIF('ТУР8'!visitor,AF4,'ТУР8'!visitorscore)</f>
        <v>43</v>
      </c>
      <c r="AL4" s="106">
        <f t="array" ref="AL4">SUMIF('ТУР8'!home,AF4,'ТУР8'!visitorscore)+SUMIF('ТУР8'!visitor,AF4,'ТУР8'!homescore)</f>
        <v>42</v>
      </c>
      <c r="AM4" s="84">
        <f t="shared" si="2"/>
        <v>1</v>
      </c>
      <c r="AN4" s="105">
        <f t="array" ref="AN4">AH4*Options!$B$2+AI4*Options!$B$3+AJ4*Options!$B$4+VLOOKUP(AF4,$E$4:$F$8,2,0)</f>
        <v>41</v>
      </c>
      <c r="AO4" s="85">
        <f t="shared" si="3"/>
        <v>4100010043</v>
      </c>
    </row>
    <row r="5">
      <c r="A5" s="85"/>
      <c r="B5" s="88"/>
      <c r="C5" s="29" t="s">
        <v>65</v>
      </c>
      <c r="D5" s="107" t="s">
        <v>46</v>
      </c>
      <c r="E5" s="131" t="s">
        <v>66</v>
      </c>
      <c r="F5" s="7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133"/>
      <c r="U5" s="108" t="str">
        <f t="array" ref="U5">INDEX($AF$3:$AF$5,MATCH(LARGE($AO$3:$AO$5-ROW($AO$3:$AO$5)/COUNT($AO$3:$AO$5),ROW(U5)-ROW(U$4)+1),$AO$3:$AO$5-ROW($AO$3:$AO$5)/COUNT($AO$3:$AO$5),0))</f>
        <v>⁠NightLovell</v>
      </c>
      <c r="V5" s="101">
        <f t="array" ref="V5">VLOOKUP($U5,$AF$3:$AN$5,2,0)</f>
        <v>30</v>
      </c>
      <c r="W5" s="102">
        <f t="array" ref="W5">VLOOKUP($U5,$AF$3:$AN$5,3,0)</f>
        <v>10</v>
      </c>
      <c r="X5" s="102">
        <f t="array" ref="X5">VLOOKUP($U5,$AF$3:$AN$5,4,0)</f>
        <v>11</v>
      </c>
      <c r="Y5" s="102">
        <f t="array" ref="Y5">VLOOKUP($U5,$AF$3:$AN$5,5,0)</f>
        <v>9</v>
      </c>
      <c r="Z5" s="102">
        <f t="array" ref="Z5">VLOOKUP($U5,$AF$3:$AN$5,6,0)</f>
        <v>43</v>
      </c>
      <c r="AA5" s="102">
        <f t="array" ref="AA5">VLOOKUP($U5,$AF$3:$AN$5,7,0)</f>
        <v>42</v>
      </c>
      <c r="AB5" s="102">
        <f t="array" ref="AB5">VLOOKUP($U5,$AF$3:$AN$5,8,0)</f>
        <v>1</v>
      </c>
      <c r="AC5" s="102">
        <f t="array" ref="AC5">VLOOKUP($U5,$AF$3:$AN$5,9,0)</f>
        <v>41</v>
      </c>
      <c r="AD5" s="28"/>
      <c r="AE5" s="85"/>
      <c r="AF5" s="109" t="str">
        <f t="shared" si="1"/>
        <v>AVTOMAT</v>
      </c>
      <c r="AG5" s="104">
        <f t="array" ref="AG5">SUM(($E$12:$E$56=AF5)*(ISNUMBER($G$12:$G$56)),($F$12:$F$56=AF5)*(ISNUMBER($I$12:$I$56)))</f>
        <v>30</v>
      </c>
      <c r="AH5" s="84">
        <f t="array" ref="AH5">SUM(('ТУР8'!home=AF5)*('ТУР8'!homescore&gt;'ТУР8'!visitorscore),('ТУР8'!visitor=AF5)*('ТУР8'!visitorscore&gt;'ТУР8'!homescore))</f>
        <v>5</v>
      </c>
      <c r="AI5" s="84">
        <f t="array" ref="AI5">SUM(('ТУР8'!home=AF5)*('ТУР8'!homescore='ТУР8'!visitorscore)*ISNUMBER('ТУР8'!visitorscore),('ТУР8'!visitor=AF5)*('ТУР8'!visitorscore='ТУР8'!homescore)*ISNUMBER('ТУР8'!homescore))</f>
        <v>8</v>
      </c>
      <c r="AJ5" s="84">
        <f t="array" ref="AJ5">SUM(('ТУР8'!home=AF5)*('ТУР8'!homescore&lt;'ТУР8'!visitorscore),('ТУР8'!visitor=AF5)*('ТУР8'!visitorscore&lt;'ТУР8'!homescore))</f>
        <v>17</v>
      </c>
      <c r="AK5" s="105">
        <f t="array" ref="AK5">SUMIF('ТУР8'!home,AF5,'ТУР8'!homescore)+SUMIF('ТУР8'!visitor,AF5,'ТУР8'!visitorscore)</f>
        <v>28</v>
      </c>
      <c r="AL5" s="106">
        <f t="array" ref="AL5">SUMIF('ТУР8'!home,AF5,'ТУР8'!visitorscore)+SUMIF('ТУР8'!visitor,AF5,'ТУР8'!homescore)</f>
        <v>45</v>
      </c>
      <c r="AM5" s="84">
        <f t="shared" si="2"/>
        <v>-17</v>
      </c>
      <c r="AN5" s="105">
        <f t="array" ref="AN5">AH5*Options!$B$2+AI5*Options!$B$3+AJ5*Options!$B$4+VLOOKUP(AF5,$E$4:$F$8,2,0)</f>
        <v>23</v>
      </c>
      <c r="AO5" s="85">
        <f t="shared" si="3"/>
        <v>2299830028</v>
      </c>
    </row>
    <row r="6">
      <c r="A6" s="85"/>
      <c r="B6" s="88"/>
      <c r="C6" s="33" t="s">
        <v>67</v>
      </c>
      <c r="D6" s="107" t="s">
        <v>47</v>
      </c>
      <c r="E6" s="31" t="s">
        <v>68</v>
      </c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133"/>
      <c r="U6" s="108" t="str">
        <f t="array" ref="U6">INDEX($AF$3:$AF$5,MATCH(LARGE($AO$3:$AO$5-ROW($AO$3:$AO$5)/COUNT($AO$3:$AO$5),ROW(U6)-ROW(U$4)+1),$AO$3:$AO$5-ROW($AO$3:$AO$5)/COUNT($AO$3:$AO$5),0))</f>
        <v>AVTOMAT</v>
      </c>
      <c r="V6" s="101">
        <f t="array" ref="V6">VLOOKUP($U6,$AF$3:$AN$5,2,0)</f>
        <v>30</v>
      </c>
      <c r="W6" s="102">
        <f t="array" ref="W6">VLOOKUP($U6,$AF$3:$AN$5,3,0)</f>
        <v>5</v>
      </c>
      <c r="X6" s="102">
        <f t="array" ref="X6">VLOOKUP($U6,$AF$3:$AN$5,4,0)</f>
        <v>8</v>
      </c>
      <c r="Y6" s="102">
        <f t="array" ref="Y6">VLOOKUP($U6,$AF$3:$AN$5,5,0)</f>
        <v>17</v>
      </c>
      <c r="Z6" s="102">
        <f t="array" ref="Z6">VLOOKUP($U6,$AF$3:$AN$5,6,0)</f>
        <v>28</v>
      </c>
      <c r="AA6" s="102">
        <f t="array" ref="AA6">VLOOKUP($U6,$AF$3:$AN$5,7,0)</f>
        <v>45</v>
      </c>
      <c r="AB6" s="102">
        <f t="array" ref="AB6">VLOOKUP($U6,$AF$3:$AN$5,8,0)</f>
        <v>-17</v>
      </c>
      <c r="AC6" s="102">
        <f t="array" ref="AC6">VLOOKUP($U6,$AF$3:$AN$5,9,0)</f>
        <v>23</v>
      </c>
      <c r="AD6" s="28"/>
      <c r="AE6" s="85"/>
      <c r="AF6" s="84"/>
      <c r="AG6" s="84"/>
      <c r="AH6" s="84"/>
      <c r="AI6" s="84"/>
      <c r="AJ6" s="84"/>
      <c r="AK6" s="84"/>
      <c r="AL6" s="84"/>
      <c r="AM6" s="84"/>
      <c r="AN6" s="84"/>
      <c r="AO6" s="85"/>
    </row>
    <row r="7">
      <c r="A7" s="85"/>
      <c r="B7" s="88"/>
      <c r="C7" s="90"/>
      <c r="D7" s="89"/>
      <c r="E7" s="89"/>
      <c r="F7" s="89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133"/>
      <c r="U7" s="89"/>
      <c r="V7" s="85"/>
      <c r="W7" s="85"/>
      <c r="X7" s="85"/>
      <c r="Y7" s="85"/>
      <c r="Z7" s="85"/>
      <c r="AA7" s="85"/>
      <c r="AB7" s="85"/>
      <c r="AC7" s="85"/>
      <c r="AD7" s="85"/>
      <c r="AE7" s="85"/>
      <c r="AF7" s="109"/>
      <c r="AG7" s="84"/>
      <c r="AH7" s="84"/>
      <c r="AI7" s="84"/>
      <c r="AJ7" s="84"/>
      <c r="AK7" s="84"/>
      <c r="AL7" s="84"/>
      <c r="AM7" s="84"/>
      <c r="AN7" s="84"/>
      <c r="AO7" s="85"/>
    </row>
    <row r="8" hidden="1">
      <c r="A8" s="85"/>
      <c r="B8" s="88"/>
      <c r="C8" s="90"/>
      <c r="D8" s="89"/>
      <c r="E8" s="89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133"/>
      <c r="U8" s="89"/>
      <c r="V8" s="84"/>
      <c r="W8" s="84"/>
      <c r="X8" s="84"/>
      <c r="Y8" s="84"/>
      <c r="Z8" s="84"/>
      <c r="AA8" s="84"/>
      <c r="AB8" s="84"/>
      <c r="AC8" s="84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</row>
    <row r="9" hidden="1">
      <c r="A9" s="85"/>
      <c r="B9" s="88"/>
      <c r="C9" s="89"/>
      <c r="D9" s="89"/>
      <c r="E9" s="89"/>
      <c r="F9" s="89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133"/>
      <c r="U9" s="89"/>
      <c r="V9" s="84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</row>
    <row r="10">
      <c r="A10" s="85"/>
      <c r="B10" s="134" t="s">
        <v>33</v>
      </c>
      <c r="C10" s="89"/>
      <c r="D10" s="110"/>
      <c r="E10" s="110"/>
      <c r="F10" s="89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133"/>
      <c r="U10" s="89"/>
      <c r="V10" s="84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</row>
    <row r="11" ht="15.0" customHeight="1">
      <c r="A11" s="111"/>
      <c r="B11" s="112"/>
      <c r="C11" s="100" t="s">
        <v>14</v>
      </c>
      <c r="D11" s="100" t="s">
        <v>14</v>
      </c>
      <c r="E11" s="113" t="s">
        <v>34</v>
      </c>
      <c r="F11" s="113" t="s">
        <v>35</v>
      </c>
      <c r="G11" s="114" t="s">
        <v>36</v>
      </c>
      <c r="H11" s="93"/>
      <c r="I11" s="4"/>
      <c r="J11" s="115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</row>
    <row r="12">
      <c r="A12" s="116"/>
      <c r="B12" s="117">
        <v>0.20833333333333334</v>
      </c>
      <c r="C12" s="118" t="str">
        <f t="shared" ref="C12:C14" si="4">TRIM($D$4)</f>
        <v>Швеция</v>
      </c>
      <c r="D12" s="119" t="str">
        <f t="shared" ref="D12:D17" si="5">TRIM($D$5)</f>
        <v>Финляндия</v>
      </c>
      <c r="E12" s="115" t="str">
        <f t="shared" ref="E12:E14" si="6">$E$4</f>
        <v>mace</v>
      </c>
      <c r="F12" s="115" t="str">
        <f t="shared" ref="F12:F17" si="7">$E$5</f>
        <v>⁠NightLovell</v>
      </c>
      <c r="G12" s="113">
        <f t="shared" ref="G12:G56" si="8">SUM(K12)</f>
        <v>2</v>
      </c>
      <c r="H12" s="115"/>
      <c r="I12" s="113">
        <f t="shared" ref="I12:I18" si="9">SUM(L12)</f>
        <v>3</v>
      </c>
      <c r="J12" s="115"/>
      <c r="K12" s="118">
        <v>2.0</v>
      </c>
      <c r="L12" s="120">
        <v>3.0</v>
      </c>
      <c r="M12" s="121"/>
      <c r="N12" s="89"/>
      <c r="O12" s="89"/>
      <c r="P12" s="89"/>
      <c r="Q12" s="89"/>
      <c r="R12" s="89"/>
      <c r="S12" s="89"/>
      <c r="T12" s="135">
        <v>70.0</v>
      </c>
      <c r="U12" s="122" t="str">
        <f t="shared" ref="U12:U56" si="10">TEXT(B12,"h:mm")&amp;" "&amp;($C$1)&amp;" ("&amp;C12&amp;") "&amp;E12&amp;" "&amp;" - ("&amp;D12&amp;") "&amp;F12&amp;""</f>
        <v>5:00 Bullet shot Cup (Швеция) mace  - (Финляндия) ⁠NightLovell</v>
      </c>
      <c r="V12" s="85" t="str">
        <f t="shared" ref="V12:V56" si="11">TEXT(G12,"0")&amp;":"&amp;TEXT(I12,"0")</f>
        <v>2:3</v>
      </c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</row>
    <row r="13">
      <c r="A13" s="116"/>
      <c r="B13" s="117">
        <v>0.2111111111111111</v>
      </c>
      <c r="C13" s="118" t="str">
        <f t="shared" si="4"/>
        <v>Швеция</v>
      </c>
      <c r="D13" s="119" t="str">
        <f t="shared" si="5"/>
        <v>Финляндия</v>
      </c>
      <c r="E13" s="115" t="str">
        <f t="shared" si="6"/>
        <v>mace</v>
      </c>
      <c r="F13" s="115" t="str">
        <f t="shared" si="7"/>
        <v>⁠NightLovell</v>
      </c>
      <c r="G13" s="113">
        <f t="shared" si="8"/>
        <v>2</v>
      </c>
      <c r="H13" s="115"/>
      <c r="I13" s="113">
        <f t="shared" si="9"/>
        <v>0</v>
      </c>
      <c r="J13" s="115"/>
      <c r="K13" s="119">
        <v>2.0</v>
      </c>
      <c r="L13" s="123">
        <v>0.0</v>
      </c>
      <c r="M13" s="121"/>
      <c r="N13" s="89"/>
      <c r="O13" s="89"/>
      <c r="P13" s="89"/>
      <c r="Q13" s="89"/>
      <c r="R13" s="89"/>
      <c r="S13" s="89"/>
      <c r="T13" s="135">
        <v>71.0</v>
      </c>
      <c r="U13" s="122" t="str">
        <f t="shared" si="10"/>
        <v>5:04 Bullet shot Cup (Швеция) mace  - (Финляндия) ⁠NightLovell</v>
      </c>
      <c r="V13" s="85" t="str">
        <f t="shared" si="11"/>
        <v>2:0</v>
      </c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</row>
    <row r="14">
      <c r="A14" s="116"/>
      <c r="B14" s="117">
        <v>0.21388888888888888</v>
      </c>
      <c r="C14" s="118" t="str">
        <f t="shared" si="4"/>
        <v>Швеция</v>
      </c>
      <c r="D14" s="119" t="str">
        <f t="shared" si="5"/>
        <v>Финляндия</v>
      </c>
      <c r="E14" s="115" t="str">
        <f t="shared" si="6"/>
        <v>mace</v>
      </c>
      <c r="F14" s="115" t="str">
        <f t="shared" si="7"/>
        <v>⁠NightLovell</v>
      </c>
      <c r="G14" s="113">
        <f t="shared" si="8"/>
        <v>1</v>
      </c>
      <c r="H14" s="115"/>
      <c r="I14" s="113">
        <f t="shared" si="9"/>
        <v>0</v>
      </c>
      <c r="J14" s="115"/>
      <c r="K14" s="119">
        <v>1.0</v>
      </c>
      <c r="L14" s="123">
        <v>0.0</v>
      </c>
      <c r="M14" s="121"/>
      <c r="N14" s="89"/>
      <c r="O14" s="89"/>
      <c r="P14" s="89"/>
      <c r="Q14" s="89"/>
      <c r="R14" s="89"/>
      <c r="S14" s="89"/>
      <c r="T14" s="135">
        <v>72.0</v>
      </c>
      <c r="U14" s="122" t="str">
        <f t="shared" si="10"/>
        <v>5:08 Bullet shot Cup (Швеция) mace  - (Финляндия) ⁠NightLovell</v>
      </c>
      <c r="V14" s="85" t="str">
        <f t="shared" si="11"/>
        <v>1:0</v>
      </c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</row>
    <row r="15">
      <c r="A15" s="116"/>
      <c r="B15" s="117">
        <v>0.21666666666666667</v>
      </c>
      <c r="C15" s="124" t="str">
        <f t="shared" ref="C15:C20" si="12">TRIM($D$6)</f>
        <v>Чехия</v>
      </c>
      <c r="D15" s="119" t="str">
        <f t="shared" si="5"/>
        <v>Финляндия</v>
      </c>
      <c r="E15" s="124" t="str">
        <f t="shared" ref="E15:E20" si="13">$E$6</f>
        <v>AVTOMAT</v>
      </c>
      <c r="F15" s="115" t="str">
        <f t="shared" si="7"/>
        <v>⁠NightLovell</v>
      </c>
      <c r="G15" s="113">
        <f t="shared" si="8"/>
        <v>2</v>
      </c>
      <c r="H15" s="115"/>
      <c r="I15" s="113">
        <f t="shared" si="9"/>
        <v>0</v>
      </c>
      <c r="J15" s="115"/>
      <c r="K15" s="119">
        <v>2.0</v>
      </c>
      <c r="L15" s="123">
        <v>0.0</v>
      </c>
      <c r="M15" s="121"/>
      <c r="N15" s="89"/>
      <c r="O15" s="89"/>
      <c r="P15" s="89"/>
      <c r="Q15" s="89"/>
      <c r="R15" s="89"/>
      <c r="S15" s="89"/>
      <c r="T15" s="135">
        <v>73.0</v>
      </c>
      <c r="U15" s="122" t="str">
        <f t="shared" si="10"/>
        <v>5:12 Bullet shot Cup (Чехия) AVTOMAT  - (Финляндия) ⁠NightLovell</v>
      </c>
      <c r="V15" s="85" t="str">
        <f t="shared" si="11"/>
        <v>2:0</v>
      </c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</row>
    <row r="16">
      <c r="A16" s="116"/>
      <c r="B16" s="117">
        <v>0.21944444444444444</v>
      </c>
      <c r="C16" s="124" t="str">
        <f t="shared" si="12"/>
        <v>Чехия</v>
      </c>
      <c r="D16" s="119" t="str">
        <f t="shared" si="5"/>
        <v>Финляндия</v>
      </c>
      <c r="E16" s="124" t="str">
        <f t="shared" si="13"/>
        <v>AVTOMAT</v>
      </c>
      <c r="F16" s="115" t="str">
        <f t="shared" si="7"/>
        <v>⁠NightLovell</v>
      </c>
      <c r="G16" s="113">
        <f t="shared" si="8"/>
        <v>1</v>
      </c>
      <c r="H16" s="115"/>
      <c r="I16" s="113">
        <f t="shared" si="9"/>
        <v>1</v>
      </c>
      <c r="J16" s="115"/>
      <c r="K16" s="119">
        <v>1.0</v>
      </c>
      <c r="L16" s="123">
        <v>1.0</v>
      </c>
      <c r="M16" s="121"/>
      <c r="N16" s="89"/>
      <c r="O16" s="89"/>
      <c r="P16" s="89"/>
      <c r="Q16" s="89"/>
      <c r="R16" s="89"/>
      <c r="S16" s="89"/>
      <c r="T16" s="135">
        <v>74.0</v>
      </c>
      <c r="U16" s="122" t="str">
        <f t="shared" si="10"/>
        <v>5:16 Bullet shot Cup (Чехия) AVTOMAT  - (Финляндия) ⁠NightLovell</v>
      </c>
      <c r="V16" s="85" t="str">
        <f t="shared" si="11"/>
        <v>1:1</v>
      </c>
      <c r="W16" s="85"/>
      <c r="X16" s="85"/>
      <c r="Y16" s="85"/>
      <c r="Z16" s="85"/>
      <c r="AA16" s="85"/>
      <c r="AB16" s="85"/>
      <c r="AC16" s="12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</row>
    <row r="17">
      <c r="A17" s="116"/>
      <c r="B17" s="117">
        <v>0.2222222222222222</v>
      </c>
      <c r="C17" s="124" t="str">
        <f t="shared" si="12"/>
        <v>Чехия</v>
      </c>
      <c r="D17" s="119" t="str">
        <f t="shared" si="5"/>
        <v>Финляндия</v>
      </c>
      <c r="E17" s="124" t="str">
        <f t="shared" si="13"/>
        <v>AVTOMAT</v>
      </c>
      <c r="F17" s="115" t="str">
        <f t="shared" si="7"/>
        <v>⁠NightLovell</v>
      </c>
      <c r="G17" s="113">
        <f t="shared" si="8"/>
        <v>0</v>
      </c>
      <c r="H17" s="115"/>
      <c r="I17" s="113">
        <f t="shared" si="9"/>
        <v>0</v>
      </c>
      <c r="J17" s="115"/>
      <c r="K17" s="115">
        <v>0.0</v>
      </c>
      <c r="L17" s="115">
        <v>0.0</v>
      </c>
      <c r="M17" s="121"/>
      <c r="N17" s="89"/>
      <c r="O17" s="89"/>
      <c r="P17" s="89"/>
      <c r="Q17" s="89"/>
      <c r="R17" s="89"/>
      <c r="S17" s="89"/>
      <c r="T17" s="135">
        <v>75.0</v>
      </c>
      <c r="U17" s="122" t="str">
        <f t="shared" si="10"/>
        <v>5:20 Bullet shot Cup (Чехия) AVTOMAT  - (Финляндия) ⁠NightLovell</v>
      </c>
      <c r="V17" s="85" t="str">
        <f t="shared" si="11"/>
        <v>0:0</v>
      </c>
      <c r="W17" s="85"/>
      <c r="X17" s="85"/>
      <c r="Y17" s="85"/>
      <c r="Z17" s="85"/>
      <c r="AA17" s="85"/>
      <c r="AB17" s="85"/>
      <c r="AC17" s="85"/>
      <c r="AD17" s="126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</row>
    <row r="18" ht="15.75" customHeight="1">
      <c r="A18" s="127"/>
      <c r="B18" s="117">
        <v>0.225</v>
      </c>
      <c r="C18" s="124" t="str">
        <f t="shared" si="12"/>
        <v>Чехия</v>
      </c>
      <c r="D18" s="124" t="str">
        <f t="shared" ref="D18:D23" si="14">TRIM($D$4)</f>
        <v>Швеция</v>
      </c>
      <c r="E18" s="124" t="str">
        <f t="shared" si="13"/>
        <v>AVTOMAT</v>
      </c>
      <c r="F18" s="115" t="str">
        <f t="shared" ref="F18:F23" si="15">$E$4</f>
        <v>mace</v>
      </c>
      <c r="G18" s="113">
        <f t="shared" si="8"/>
        <v>2</v>
      </c>
      <c r="H18" s="115"/>
      <c r="I18" s="113">
        <f t="shared" si="9"/>
        <v>3</v>
      </c>
      <c r="J18" s="115"/>
      <c r="K18" s="118">
        <v>2.0</v>
      </c>
      <c r="L18" s="120">
        <v>3.0</v>
      </c>
      <c r="M18" s="121"/>
      <c r="N18" s="128"/>
      <c r="O18" s="128"/>
      <c r="P18" s="89"/>
      <c r="Q18" s="128"/>
      <c r="R18" s="128"/>
      <c r="S18" s="89"/>
      <c r="T18" s="135">
        <v>76.0</v>
      </c>
      <c r="U18" s="122" t="str">
        <f t="shared" si="10"/>
        <v>5:24 Bullet shot Cup (Чехия) AVTOMAT  - (Швеция) mace</v>
      </c>
      <c r="V18" s="85" t="str">
        <f t="shared" si="11"/>
        <v>2:3</v>
      </c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</row>
    <row r="19" ht="15.75" customHeight="1">
      <c r="A19" s="127"/>
      <c r="B19" s="117">
        <v>0.22777777777777777</v>
      </c>
      <c r="C19" s="124" t="str">
        <f t="shared" si="12"/>
        <v>Чехия</v>
      </c>
      <c r="D19" s="124" t="str">
        <f t="shared" si="14"/>
        <v>Швеция</v>
      </c>
      <c r="E19" s="124" t="str">
        <f t="shared" si="13"/>
        <v>AVTOMAT</v>
      </c>
      <c r="F19" s="115" t="str">
        <f t="shared" si="15"/>
        <v>mace</v>
      </c>
      <c r="G19" s="113">
        <f t="shared" si="8"/>
        <v>1</v>
      </c>
      <c r="H19" s="115"/>
      <c r="I19" s="113">
        <f t="shared" ref="I19:I23" si="16">SUM(L19,O19)</f>
        <v>1</v>
      </c>
      <c r="J19" s="115"/>
      <c r="K19" s="119">
        <v>1.0</v>
      </c>
      <c r="L19" s="123">
        <v>1.0</v>
      </c>
      <c r="M19" s="121"/>
      <c r="N19" s="128"/>
      <c r="O19" s="128"/>
      <c r="P19" s="89"/>
      <c r="Q19" s="128"/>
      <c r="R19" s="128"/>
      <c r="S19" s="89"/>
      <c r="T19" s="135">
        <v>77.0</v>
      </c>
      <c r="U19" s="122" t="str">
        <f t="shared" si="10"/>
        <v>5:28 Bullet shot Cup (Чехия) AVTOMAT  - (Швеция) mace</v>
      </c>
      <c r="V19" s="85" t="str">
        <f t="shared" si="11"/>
        <v>1:1</v>
      </c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</row>
    <row r="20" ht="15.75" customHeight="1">
      <c r="A20" s="127"/>
      <c r="B20" s="117">
        <v>0.23055555555555557</v>
      </c>
      <c r="C20" s="124" t="str">
        <f t="shared" si="12"/>
        <v>Чехия</v>
      </c>
      <c r="D20" s="124" t="str">
        <f t="shared" si="14"/>
        <v>Швеция</v>
      </c>
      <c r="E20" s="124" t="str">
        <f t="shared" si="13"/>
        <v>AVTOMAT</v>
      </c>
      <c r="F20" s="115" t="str">
        <f t="shared" si="15"/>
        <v>mace</v>
      </c>
      <c r="G20" s="113">
        <f t="shared" si="8"/>
        <v>2</v>
      </c>
      <c r="H20" s="115"/>
      <c r="I20" s="113">
        <f t="shared" si="16"/>
        <v>1</v>
      </c>
      <c r="J20" s="115"/>
      <c r="K20" s="119">
        <v>2.0</v>
      </c>
      <c r="L20" s="123">
        <v>1.0</v>
      </c>
      <c r="M20" s="121"/>
      <c r="N20" s="128"/>
      <c r="O20" s="128"/>
      <c r="P20" s="89"/>
      <c r="Q20" s="128"/>
      <c r="R20" s="128"/>
      <c r="S20" s="89"/>
      <c r="T20" s="135">
        <v>78.0</v>
      </c>
      <c r="U20" s="122" t="str">
        <f t="shared" si="10"/>
        <v>5:32 Bullet shot Cup (Чехия) AVTOMAT  - (Швеция) mace</v>
      </c>
      <c r="V20" s="85" t="str">
        <f t="shared" si="11"/>
        <v>2:1</v>
      </c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</row>
    <row r="21" ht="15.75" customHeight="1">
      <c r="A21" s="127"/>
      <c r="B21" s="117">
        <v>0.23333333333333334</v>
      </c>
      <c r="C21" s="119" t="str">
        <f t="shared" ref="C21:C26" si="17">TRIM($D$5)</f>
        <v>Финляндия</v>
      </c>
      <c r="D21" s="124" t="str">
        <f t="shared" si="14"/>
        <v>Швеция</v>
      </c>
      <c r="E21" s="115" t="str">
        <f t="shared" ref="E21:E26" si="18">$E$5</f>
        <v>⁠NightLovell</v>
      </c>
      <c r="F21" s="115" t="str">
        <f t="shared" si="15"/>
        <v>mace</v>
      </c>
      <c r="G21" s="113">
        <f t="shared" si="8"/>
        <v>0</v>
      </c>
      <c r="H21" s="115"/>
      <c r="I21" s="113">
        <f t="shared" si="16"/>
        <v>1</v>
      </c>
      <c r="J21" s="115"/>
      <c r="K21" s="119">
        <v>0.0</v>
      </c>
      <c r="L21" s="123">
        <v>1.0</v>
      </c>
      <c r="M21" s="121"/>
      <c r="N21" s="128"/>
      <c r="O21" s="128"/>
      <c r="P21" s="89"/>
      <c r="Q21" s="128"/>
      <c r="R21" s="128"/>
      <c r="S21" s="89"/>
      <c r="T21" s="135">
        <v>79.0</v>
      </c>
      <c r="U21" s="122" t="str">
        <f t="shared" si="10"/>
        <v>5:36 Bullet shot Cup (Финляндия) ⁠NightLovell  - (Швеция) mace</v>
      </c>
      <c r="V21" s="85" t="str">
        <f t="shared" si="11"/>
        <v>0:1</v>
      </c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</row>
    <row r="22" ht="15.75" customHeight="1">
      <c r="A22" s="127"/>
      <c r="B22" s="117">
        <v>0.2361111111111111</v>
      </c>
      <c r="C22" s="119" t="str">
        <f t="shared" si="17"/>
        <v>Финляндия</v>
      </c>
      <c r="D22" s="124" t="str">
        <f t="shared" si="14"/>
        <v>Швеция</v>
      </c>
      <c r="E22" s="115" t="str">
        <f t="shared" si="18"/>
        <v>⁠NightLovell</v>
      </c>
      <c r="F22" s="115" t="str">
        <f t="shared" si="15"/>
        <v>mace</v>
      </c>
      <c r="G22" s="113">
        <f t="shared" si="8"/>
        <v>0</v>
      </c>
      <c r="H22" s="115"/>
      <c r="I22" s="113">
        <f t="shared" si="16"/>
        <v>1</v>
      </c>
      <c r="J22" s="115"/>
      <c r="K22" s="119">
        <v>0.0</v>
      </c>
      <c r="L22" s="123">
        <v>1.0</v>
      </c>
      <c r="M22" s="121"/>
      <c r="N22" s="128"/>
      <c r="O22" s="128"/>
      <c r="P22" s="89"/>
      <c r="Q22" s="128"/>
      <c r="R22" s="128"/>
      <c r="S22" s="89"/>
      <c r="T22" s="135">
        <v>80.0</v>
      </c>
      <c r="U22" s="122" t="str">
        <f t="shared" si="10"/>
        <v>5:40 Bullet shot Cup (Финляндия) ⁠NightLovell  - (Швеция) mace</v>
      </c>
      <c r="V22" s="85" t="str">
        <f t="shared" si="11"/>
        <v>0:1</v>
      </c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</row>
    <row r="23" ht="15.75" customHeight="1">
      <c r="A23" s="127"/>
      <c r="B23" s="117">
        <v>0.2388888888888889</v>
      </c>
      <c r="C23" s="119" t="str">
        <f t="shared" si="17"/>
        <v>Финляндия</v>
      </c>
      <c r="D23" s="124" t="str">
        <f t="shared" si="14"/>
        <v>Швеция</v>
      </c>
      <c r="E23" s="115" t="str">
        <f t="shared" si="18"/>
        <v>⁠NightLovell</v>
      </c>
      <c r="F23" s="115" t="str">
        <f t="shared" si="15"/>
        <v>mace</v>
      </c>
      <c r="G23" s="113">
        <f t="shared" si="8"/>
        <v>1</v>
      </c>
      <c r="H23" s="115"/>
      <c r="I23" s="113">
        <f t="shared" si="16"/>
        <v>1</v>
      </c>
      <c r="J23" s="115"/>
      <c r="K23" s="115">
        <v>1.0</v>
      </c>
      <c r="L23" s="115">
        <v>1.0</v>
      </c>
      <c r="M23" s="121"/>
      <c r="N23" s="89"/>
      <c r="O23" s="89"/>
      <c r="P23" s="89"/>
      <c r="Q23" s="89"/>
      <c r="R23" s="89"/>
      <c r="S23" s="89"/>
      <c r="T23" s="135">
        <v>81.0</v>
      </c>
      <c r="U23" s="122" t="str">
        <f t="shared" si="10"/>
        <v>5:44 Bullet shot Cup (Финляндия) ⁠NightLovell  - (Швеция) mace</v>
      </c>
      <c r="V23" s="85" t="str">
        <f t="shared" si="11"/>
        <v>1:1</v>
      </c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</row>
    <row r="24" ht="15.75" customHeight="1">
      <c r="A24" s="85"/>
      <c r="B24" s="117">
        <v>0.24166666666666667</v>
      </c>
      <c r="C24" s="119" t="str">
        <f t="shared" si="17"/>
        <v>Финляндия</v>
      </c>
      <c r="D24" s="124" t="str">
        <f t="shared" ref="D24:D29" si="19">TRIM($D$6)</f>
        <v>Чехия</v>
      </c>
      <c r="E24" s="115" t="str">
        <f t="shared" si="18"/>
        <v>⁠NightLovell</v>
      </c>
      <c r="F24" s="124" t="str">
        <f t="shared" ref="F24:F29" si="20">$E$6</f>
        <v>AVTOMAT</v>
      </c>
      <c r="G24" s="113">
        <f t="shared" si="8"/>
        <v>2</v>
      </c>
      <c r="H24" s="115"/>
      <c r="I24" s="113">
        <f t="shared" ref="I24:I30" si="21">SUM(L24)</f>
        <v>0</v>
      </c>
      <c r="J24" s="115"/>
      <c r="K24" s="118">
        <v>2.0</v>
      </c>
      <c r="L24" s="120">
        <v>0.0</v>
      </c>
      <c r="M24" s="89"/>
      <c r="N24" s="89"/>
      <c r="O24" s="89"/>
      <c r="P24" s="89"/>
      <c r="Q24" s="89"/>
      <c r="R24" s="89"/>
      <c r="S24" s="89"/>
      <c r="T24" s="135">
        <v>82.0</v>
      </c>
      <c r="U24" s="122" t="str">
        <f t="shared" si="10"/>
        <v>5:48 Bullet shot Cup (Финляндия) ⁠NightLovell  - (Чехия) AVTOMAT</v>
      </c>
      <c r="V24" s="85" t="str">
        <f t="shared" si="11"/>
        <v>2:0</v>
      </c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</row>
    <row r="25" ht="15.75" customHeight="1">
      <c r="A25" s="85"/>
      <c r="B25" s="117">
        <v>0.24444444444444444</v>
      </c>
      <c r="C25" s="119" t="str">
        <f t="shared" si="17"/>
        <v>Финляндия</v>
      </c>
      <c r="D25" s="124" t="str">
        <f t="shared" si="19"/>
        <v>Чехия</v>
      </c>
      <c r="E25" s="115" t="str">
        <f t="shared" si="18"/>
        <v>⁠NightLovell</v>
      </c>
      <c r="F25" s="124" t="str">
        <f t="shared" si="20"/>
        <v>AVTOMAT</v>
      </c>
      <c r="G25" s="113">
        <f t="shared" si="8"/>
        <v>2</v>
      </c>
      <c r="H25" s="115"/>
      <c r="I25" s="113">
        <f t="shared" si="21"/>
        <v>0</v>
      </c>
      <c r="J25" s="115"/>
      <c r="K25" s="119">
        <v>2.0</v>
      </c>
      <c r="L25" s="123">
        <v>0.0</v>
      </c>
      <c r="M25" s="89"/>
      <c r="N25" s="89"/>
      <c r="O25" s="89"/>
      <c r="P25" s="89"/>
      <c r="Q25" s="89"/>
      <c r="R25" s="89"/>
      <c r="S25" s="89"/>
      <c r="T25" s="135">
        <v>83.0</v>
      </c>
      <c r="U25" s="122" t="str">
        <f t="shared" si="10"/>
        <v>5:52 Bullet shot Cup (Финляндия) ⁠NightLovell  - (Чехия) AVTOMAT</v>
      </c>
      <c r="V25" s="85" t="str">
        <f t="shared" si="11"/>
        <v>2:0</v>
      </c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</row>
    <row r="26" ht="15.75" customHeight="1">
      <c r="A26" s="85"/>
      <c r="B26" s="117">
        <v>0.24722222222222223</v>
      </c>
      <c r="C26" s="119" t="str">
        <f t="shared" si="17"/>
        <v>Финляндия</v>
      </c>
      <c r="D26" s="124" t="str">
        <f t="shared" si="19"/>
        <v>Чехия</v>
      </c>
      <c r="E26" s="115" t="str">
        <f t="shared" si="18"/>
        <v>⁠NightLovell</v>
      </c>
      <c r="F26" s="124" t="str">
        <f t="shared" si="20"/>
        <v>AVTOMAT</v>
      </c>
      <c r="G26" s="113">
        <f t="shared" si="8"/>
        <v>2</v>
      </c>
      <c r="H26" s="115"/>
      <c r="I26" s="113">
        <f t="shared" si="21"/>
        <v>0</v>
      </c>
      <c r="J26" s="115"/>
      <c r="K26" s="119">
        <v>2.0</v>
      </c>
      <c r="L26" s="123">
        <v>0.0</v>
      </c>
      <c r="M26" s="89"/>
      <c r="N26" s="89"/>
      <c r="O26" s="89"/>
      <c r="P26" s="89"/>
      <c r="Q26" s="89"/>
      <c r="R26" s="89"/>
      <c r="S26" s="89"/>
      <c r="T26" s="135">
        <v>84.0</v>
      </c>
      <c r="U26" s="122" t="str">
        <f t="shared" si="10"/>
        <v>5:56 Bullet shot Cup (Финляндия) ⁠NightLovell  - (Чехия) AVTOMAT</v>
      </c>
      <c r="V26" s="85" t="str">
        <f t="shared" si="11"/>
        <v>2:0</v>
      </c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</row>
    <row r="27" ht="15.75" customHeight="1">
      <c r="A27" s="85"/>
      <c r="B27" s="117">
        <v>0.25</v>
      </c>
      <c r="C27" s="124" t="str">
        <f t="shared" ref="C27:C32" si="22">TRIM($D$4)</f>
        <v>Швеция</v>
      </c>
      <c r="D27" s="124" t="str">
        <f t="shared" si="19"/>
        <v>Чехия</v>
      </c>
      <c r="E27" s="115" t="str">
        <f t="shared" ref="E27:E32" si="23">$E$4</f>
        <v>mace</v>
      </c>
      <c r="F27" s="124" t="str">
        <f t="shared" si="20"/>
        <v>AVTOMAT</v>
      </c>
      <c r="G27" s="113">
        <f t="shared" si="8"/>
        <v>2</v>
      </c>
      <c r="H27" s="115"/>
      <c r="I27" s="113">
        <f t="shared" si="21"/>
        <v>0</v>
      </c>
      <c r="J27" s="115"/>
      <c r="K27" s="119">
        <v>2.0</v>
      </c>
      <c r="L27" s="123">
        <v>0.0</v>
      </c>
      <c r="M27" s="89"/>
      <c r="N27" s="89"/>
      <c r="O27" s="89"/>
      <c r="P27" s="89"/>
      <c r="Q27" s="89"/>
      <c r="R27" s="89"/>
      <c r="S27" s="89"/>
      <c r="T27" s="135">
        <v>85.0</v>
      </c>
      <c r="U27" s="122" t="str">
        <f t="shared" si="10"/>
        <v>6:00 Bullet shot Cup (Швеция) mace  - (Чехия) AVTOMAT</v>
      </c>
      <c r="V27" s="85" t="str">
        <f t="shared" si="11"/>
        <v>2:0</v>
      </c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</row>
    <row r="28" ht="15.75" customHeight="1">
      <c r="A28" s="85"/>
      <c r="B28" s="117">
        <v>0.25277777777777777</v>
      </c>
      <c r="C28" s="124" t="str">
        <f t="shared" si="22"/>
        <v>Швеция</v>
      </c>
      <c r="D28" s="124" t="str">
        <f t="shared" si="19"/>
        <v>Чехия</v>
      </c>
      <c r="E28" s="115" t="str">
        <f t="shared" si="23"/>
        <v>mace</v>
      </c>
      <c r="F28" s="124" t="str">
        <f t="shared" si="20"/>
        <v>AVTOMAT</v>
      </c>
      <c r="G28" s="113">
        <f t="shared" si="8"/>
        <v>2</v>
      </c>
      <c r="H28" s="115"/>
      <c r="I28" s="113">
        <f t="shared" si="21"/>
        <v>1</v>
      </c>
      <c r="J28" s="115"/>
      <c r="K28" s="119">
        <v>2.0</v>
      </c>
      <c r="L28" s="123">
        <v>1.0</v>
      </c>
      <c r="M28" s="89"/>
      <c r="N28" s="89"/>
      <c r="O28" s="89"/>
      <c r="P28" s="89"/>
      <c r="Q28" s="89"/>
      <c r="R28" s="89"/>
      <c r="S28" s="89"/>
      <c r="T28" s="135">
        <v>86.0</v>
      </c>
      <c r="U28" s="122" t="str">
        <f t="shared" si="10"/>
        <v>6:04 Bullet shot Cup (Швеция) mace  - (Чехия) AVTOMAT</v>
      </c>
      <c r="V28" s="85" t="str">
        <f t="shared" si="11"/>
        <v>2:1</v>
      </c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</row>
    <row r="29" ht="15.75" customHeight="1">
      <c r="A29" s="85"/>
      <c r="B29" s="117">
        <v>0.25555555555555554</v>
      </c>
      <c r="C29" s="124" t="str">
        <f t="shared" si="22"/>
        <v>Швеция</v>
      </c>
      <c r="D29" s="124" t="str">
        <f t="shared" si="19"/>
        <v>Чехия</v>
      </c>
      <c r="E29" s="115" t="str">
        <f t="shared" si="23"/>
        <v>mace</v>
      </c>
      <c r="F29" s="124" t="str">
        <f t="shared" si="20"/>
        <v>AVTOMAT</v>
      </c>
      <c r="G29" s="113">
        <f t="shared" si="8"/>
        <v>2</v>
      </c>
      <c r="H29" s="115"/>
      <c r="I29" s="113">
        <f t="shared" si="21"/>
        <v>0</v>
      </c>
      <c r="J29" s="115"/>
      <c r="K29" s="115">
        <v>2.0</v>
      </c>
      <c r="L29" s="115">
        <v>0.0</v>
      </c>
      <c r="M29" s="89"/>
      <c r="N29" s="89"/>
      <c r="O29" s="89"/>
      <c r="P29" s="89"/>
      <c r="Q29" s="89"/>
      <c r="R29" s="89"/>
      <c r="S29" s="89"/>
      <c r="T29" s="135">
        <v>87.0</v>
      </c>
      <c r="U29" s="122" t="str">
        <f t="shared" si="10"/>
        <v>6:08 Bullet shot Cup (Швеция) mace  - (Чехия) AVTOMAT</v>
      </c>
      <c r="V29" s="85" t="str">
        <f t="shared" si="11"/>
        <v>2:0</v>
      </c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</row>
    <row r="30" ht="15.75" customHeight="1">
      <c r="A30" s="85"/>
      <c r="B30" s="117">
        <v>0.25833333333333336</v>
      </c>
      <c r="C30" s="124" t="str">
        <f t="shared" si="22"/>
        <v>Швеция</v>
      </c>
      <c r="D30" s="119" t="str">
        <f t="shared" ref="D30:D35" si="24">TRIM($D$5)</f>
        <v>Финляндия</v>
      </c>
      <c r="E30" s="115" t="str">
        <f t="shared" si="23"/>
        <v>mace</v>
      </c>
      <c r="F30" s="115" t="str">
        <f t="shared" ref="F30:F35" si="25">$E$5</f>
        <v>⁠NightLovell</v>
      </c>
      <c r="G30" s="113">
        <f t="shared" si="8"/>
        <v>3</v>
      </c>
      <c r="H30" s="115"/>
      <c r="I30" s="113">
        <f t="shared" si="21"/>
        <v>1</v>
      </c>
      <c r="J30" s="115"/>
      <c r="K30" s="118">
        <v>3.0</v>
      </c>
      <c r="L30" s="120">
        <v>1.0</v>
      </c>
      <c r="M30" s="89"/>
      <c r="N30" s="89"/>
      <c r="O30" s="89"/>
      <c r="P30" s="89"/>
      <c r="Q30" s="89"/>
      <c r="R30" s="89"/>
      <c r="S30" s="89"/>
      <c r="T30" s="135">
        <v>88.0</v>
      </c>
      <c r="U30" s="122" t="str">
        <f t="shared" si="10"/>
        <v>6:12 Bullet shot Cup (Швеция) mace  - (Финляндия) ⁠NightLovell</v>
      </c>
      <c r="V30" s="85" t="str">
        <f t="shared" si="11"/>
        <v>3:1</v>
      </c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</row>
    <row r="31" ht="15.75" customHeight="1">
      <c r="A31" s="85"/>
      <c r="B31" s="117">
        <v>0.2611111111111111</v>
      </c>
      <c r="C31" s="124" t="str">
        <f t="shared" si="22"/>
        <v>Швеция</v>
      </c>
      <c r="D31" s="119" t="str">
        <f t="shared" si="24"/>
        <v>Финляндия</v>
      </c>
      <c r="E31" s="115" t="str">
        <f t="shared" si="23"/>
        <v>mace</v>
      </c>
      <c r="F31" s="115" t="str">
        <f t="shared" si="25"/>
        <v>⁠NightLovell</v>
      </c>
      <c r="G31" s="113">
        <f t="shared" si="8"/>
        <v>3</v>
      </c>
      <c r="H31" s="115"/>
      <c r="I31" s="113">
        <f t="shared" ref="I31:I35" si="26">SUM(L31,O31)</f>
        <v>3</v>
      </c>
      <c r="J31" s="115"/>
      <c r="K31" s="119">
        <v>3.0</v>
      </c>
      <c r="L31" s="123">
        <v>3.0</v>
      </c>
      <c r="M31" s="89"/>
      <c r="N31" s="89"/>
      <c r="O31" s="89"/>
      <c r="P31" s="89"/>
      <c r="Q31" s="89"/>
      <c r="R31" s="89"/>
      <c r="S31" s="89"/>
      <c r="T31" s="135">
        <v>89.0</v>
      </c>
      <c r="U31" s="122" t="str">
        <f t="shared" si="10"/>
        <v>6:16 Bullet shot Cup (Швеция) mace  - (Финляндия) ⁠NightLovell</v>
      </c>
      <c r="V31" s="85" t="str">
        <f t="shared" si="11"/>
        <v>3:3</v>
      </c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</row>
    <row r="32" ht="15.75" customHeight="1">
      <c r="A32" s="85"/>
      <c r="B32" s="117">
        <v>0.2638888888888889</v>
      </c>
      <c r="C32" s="124" t="str">
        <f t="shared" si="22"/>
        <v>Швеция</v>
      </c>
      <c r="D32" s="119" t="str">
        <f t="shared" si="24"/>
        <v>Финляндия</v>
      </c>
      <c r="E32" s="115" t="str">
        <f t="shared" si="23"/>
        <v>mace</v>
      </c>
      <c r="F32" s="115" t="str">
        <f t="shared" si="25"/>
        <v>⁠NightLovell</v>
      </c>
      <c r="G32" s="113">
        <f t="shared" si="8"/>
        <v>2</v>
      </c>
      <c r="H32" s="115"/>
      <c r="I32" s="113">
        <f t="shared" si="26"/>
        <v>1</v>
      </c>
      <c r="J32" s="115"/>
      <c r="K32" s="119">
        <v>2.0</v>
      </c>
      <c r="L32" s="123">
        <v>1.0</v>
      </c>
      <c r="M32" s="89"/>
      <c r="N32" s="89"/>
      <c r="O32" s="89"/>
      <c r="P32" s="89"/>
      <c r="Q32" s="89"/>
      <c r="R32" s="89"/>
      <c r="S32" s="89"/>
      <c r="T32" s="135">
        <v>90.0</v>
      </c>
      <c r="U32" s="122" t="str">
        <f t="shared" si="10"/>
        <v>6:20 Bullet shot Cup (Швеция) mace  - (Финляндия) ⁠NightLovell</v>
      </c>
      <c r="V32" s="85" t="str">
        <f t="shared" si="11"/>
        <v>2:1</v>
      </c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</row>
    <row r="33" ht="15.75" customHeight="1">
      <c r="A33" s="85"/>
      <c r="B33" s="117">
        <v>0.26666666666666666</v>
      </c>
      <c r="C33" s="124" t="str">
        <f t="shared" ref="C33:C38" si="27">TRIM($D$6)</f>
        <v>Чехия</v>
      </c>
      <c r="D33" s="119" t="str">
        <f t="shared" si="24"/>
        <v>Финляндия</v>
      </c>
      <c r="E33" s="115" t="str">
        <f t="shared" ref="E33:E38" si="28">$E$6</f>
        <v>AVTOMAT</v>
      </c>
      <c r="F33" s="115" t="str">
        <f t="shared" si="25"/>
        <v>⁠NightLovell</v>
      </c>
      <c r="G33" s="113">
        <f t="shared" si="8"/>
        <v>2</v>
      </c>
      <c r="H33" s="115"/>
      <c r="I33" s="113">
        <f t="shared" si="26"/>
        <v>2</v>
      </c>
      <c r="J33" s="115"/>
      <c r="K33" s="119">
        <v>2.0</v>
      </c>
      <c r="L33" s="123">
        <v>2.0</v>
      </c>
      <c r="M33" s="89"/>
      <c r="N33" s="89"/>
      <c r="O33" s="89"/>
      <c r="P33" s="89"/>
      <c r="Q33" s="89"/>
      <c r="R33" s="89"/>
      <c r="S33" s="89"/>
      <c r="T33" s="135">
        <v>91.0</v>
      </c>
      <c r="U33" s="122" t="str">
        <f t="shared" si="10"/>
        <v>6:24 Bullet shot Cup (Чехия) AVTOMAT  - (Финляндия) ⁠NightLovell</v>
      </c>
      <c r="V33" s="85" t="str">
        <f t="shared" si="11"/>
        <v>2:2</v>
      </c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</row>
    <row r="34" ht="15.75" customHeight="1">
      <c r="A34" s="85"/>
      <c r="B34" s="117">
        <v>0.26944444444444443</v>
      </c>
      <c r="C34" s="124" t="str">
        <f t="shared" si="27"/>
        <v>Чехия</v>
      </c>
      <c r="D34" s="119" t="str">
        <f t="shared" si="24"/>
        <v>Финляндия</v>
      </c>
      <c r="E34" s="115" t="str">
        <f t="shared" si="28"/>
        <v>AVTOMAT</v>
      </c>
      <c r="F34" s="115" t="str">
        <f t="shared" si="25"/>
        <v>⁠NightLovell</v>
      </c>
      <c r="G34" s="113">
        <f t="shared" si="8"/>
        <v>1</v>
      </c>
      <c r="H34" s="115"/>
      <c r="I34" s="113">
        <f t="shared" si="26"/>
        <v>1</v>
      </c>
      <c r="J34" s="115"/>
      <c r="K34" s="119">
        <v>1.0</v>
      </c>
      <c r="L34" s="123">
        <v>1.0</v>
      </c>
      <c r="M34" s="89"/>
      <c r="N34" s="89"/>
      <c r="O34" s="89"/>
      <c r="P34" s="89"/>
      <c r="Q34" s="89"/>
      <c r="R34" s="89"/>
      <c r="S34" s="89"/>
      <c r="T34" s="135">
        <v>92.0</v>
      </c>
      <c r="U34" s="122" t="str">
        <f t="shared" si="10"/>
        <v>6:28 Bullet shot Cup (Чехия) AVTOMAT  - (Финляндия) ⁠NightLovell</v>
      </c>
      <c r="V34" s="85" t="str">
        <f t="shared" si="11"/>
        <v>1:1</v>
      </c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</row>
    <row r="35" ht="15.75" customHeight="1">
      <c r="A35" s="85"/>
      <c r="B35" s="117">
        <v>0.2722222222222222</v>
      </c>
      <c r="C35" s="124" t="str">
        <f t="shared" si="27"/>
        <v>Чехия</v>
      </c>
      <c r="D35" s="119" t="str">
        <f t="shared" si="24"/>
        <v>Финляндия</v>
      </c>
      <c r="E35" s="115" t="str">
        <f t="shared" si="28"/>
        <v>AVTOMAT</v>
      </c>
      <c r="F35" s="115" t="str">
        <f t="shared" si="25"/>
        <v>⁠NightLovell</v>
      </c>
      <c r="G35" s="113">
        <f t="shared" si="8"/>
        <v>2</v>
      </c>
      <c r="H35" s="115"/>
      <c r="I35" s="113">
        <f t="shared" si="26"/>
        <v>2</v>
      </c>
      <c r="J35" s="115"/>
      <c r="K35" s="115">
        <v>2.0</v>
      </c>
      <c r="L35" s="115">
        <v>2.0</v>
      </c>
      <c r="M35" s="89"/>
      <c r="N35" s="89"/>
      <c r="O35" s="89"/>
      <c r="P35" s="89"/>
      <c r="Q35" s="89"/>
      <c r="R35" s="89"/>
      <c r="S35" s="89"/>
      <c r="T35" s="135">
        <v>93.0</v>
      </c>
      <c r="U35" s="122" t="str">
        <f t="shared" si="10"/>
        <v>6:32 Bullet shot Cup (Чехия) AVTOMAT  - (Финляндия) ⁠NightLovell</v>
      </c>
      <c r="V35" s="85" t="str">
        <f t="shared" si="11"/>
        <v>2:2</v>
      </c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</row>
    <row r="36" ht="15.75" customHeight="1">
      <c r="A36" s="85"/>
      <c r="B36" s="117">
        <v>0.275</v>
      </c>
      <c r="C36" s="124" t="str">
        <f t="shared" si="27"/>
        <v>Чехия</v>
      </c>
      <c r="D36" s="124" t="str">
        <f t="shared" ref="D36:D41" si="29">TRIM($D$4)</f>
        <v>Швеция</v>
      </c>
      <c r="E36" s="124" t="str">
        <f t="shared" si="28"/>
        <v>AVTOMAT</v>
      </c>
      <c r="F36" s="115" t="str">
        <f t="shared" ref="F36:F41" si="30">$E$4</f>
        <v>mace</v>
      </c>
      <c r="G36" s="113">
        <f t="shared" si="8"/>
        <v>0</v>
      </c>
      <c r="H36" s="115"/>
      <c r="I36" s="113">
        <f t="shared" ref="I36:I42" si="31">SUM(L36)</f>
        <v>1</v>
      </c>
      <c r="J36" s="115"/>
      <c r="K36" s="118">
        <v>0.0</v>
      </c>
      <c r="L36" s="120">
        <v>1.0</v>
      </c>
      <c r="M36" s="89"/>
      <c r="N36" s="89"/>
      <c r="O36" s="89"/>
      <c r="P36" s="89"/>
      <c r="Q36" s="89"/>
      <c r="R36" s="89"/>
      <c r="S36" s="89"/>
      <c r="T36" s="135">
        <v>94.0</v>
      </c>
      <c r="U36" s="122" t="str">
        <f t="shared" si="10"/>
        <v>6:36 Bullet shot Cup (Чехия) AVTOMAT  - (Швеция) mace</v>
      </c>
      <c r="V36" s="85" t="str">
        <f t="shared" si="11"/>
        <v>0:1</v>
      </c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</row>
    <row r="37" ht="15.75" customHeight="1">
      <c r="A37" s="85"/>
      <c r="B37" s="117">
        <v>0.2777777777777778</v>
      </c>
      <c r="C37" s="124" t="str">
        <f t="shared" si="27"/>
        <v>Чехия</v>
      </c>
      <c r="D37" s="124" t="str">
        <f t="shared" si="29"/>
        <v>Швеция</v>
      </c>
      <c r="E37" s="124" t="str">
        <f t="shared" si="28"/>
        <v>AVTOMAT</v>
      </c>
      <c r="F37" s="115" t="str">
        <f t="shared" si="30"/>
        <v>mace</v>
      </c>
      <c r="G37" s="113">
        <f t="shared" si="8"/>
        <v>0</v>
      </c>
      <c r="H37" s="115"/>
      <c r="I37" s="113">
        <f t="shared" si="31"/>
        <v>1</v>
      </c>
      <c r="J37" s="115"/>
      <c r="K37" s="119">
        <v>0.0</v>
      </c>
      <c r="L37" s="123">
        <v>1.0</v>
      </c>
      <c r="M37" s="89"/>
      <c r="N37" s="89"/>
      <c r="O37" s="89"/>
      <c r="P37" s="89"/>
      <c r="Q37" s="89"/>
      <c r="R37" s="89"/>
      <c r="S37" s="89"/>
      <c r="T37" s="135">
        <v>95.0</v>
      </c>
      <c r="U37" s="122" t="str">
        <f t="shared" si="10"/>
        <v>6:40 Bullet shot Cup (Чехия) AVTOMAT  - (Швеция) mace</v>
      </c>
      <c r="V37" s="85" t="str">
        <f t="shared" si="11"/>
        <v>0:1</v>
      </c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</row>
    <row r="38" ht="15.75" customHeight="1">
      <c r="A38" s="85"/>
      <c r="B38" s="117">
        <v>0.28055555555555556</v>
      </c>
      <c r="C38" s="124" t="str">
        <f t="shared" si="27"/>
        <v>Чехия</v>
      </c>
      <c r="D38" s="124" t="str">
        <f t="shared" si="29"/>
        <v>Швеция</v>
      </c>
      <c r="E38" s="124" t="str">
        <f t="shared" si="28"/>
        <v>AVTOMAT</v>
      </c>
      <c r="F38" s="115" t="str">
        <f t="shared" si="30"/>
        <v>mace</v>
      </c>
      <c r="G38" s="113">
        <f t="shared" si="8"/>
        <v>2</v>
      </c>
      <c r="H38" s="115"/>
      <c r="I38" s="113">
        <f t="shared" si="31"/>
        <v>0</v>
      </c>
      <c r="J38" s="115"/>
      <c r="K38" s="119">
        <v>2.0</v>
      </c>
      <c r="L38" s="123">
        <v>0.0</v>
      </c>
      <c r="M38" s="89"/>
      <c r="N38" s="89"/>
      <c r="O38" s="89"/>
      <c r="P38" s="89"/>
      <c r="Q38" s="89"/>
      <c r="R38" s="89"/>
      <c r="S38" s="89"/>
      <c r="T38" s="135">
        <v>96.0</v>
      </c>
      <c r="U38" s="122" t="str">
        <f t="shared" si="10"/>
        <v>6:44 Bullet shot Cup (Чехия) AVTOMAT  - (Швеция) mace</v>
      </c>
      <c r="V38" s="85" t="str">
        <f t="shared" si="11"/>
        <v>2:0</v>
      </c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</row>
    <row r="39" ht="15.75" customHeight="1">
      <c r="A39" s="85"/>
      <c r="B39" s="117">
        <v>0.2833333333333333</v>
      </c>
      <c r="C39" s="119" t="str">
        <f t="shared" ref="C39:C44" si="32">TRIM($D$5)</f>
        <v>Финляндия</v>
      </c>
      <c r="D39" s="124" t="str">
        <f t="shared" si="29"/>
        <v>Швеция</v>
      </c>
      <c r="E39" s="115" t="str">
        <f t="shared" ref="E39:E44" si="33">$E$5</f>
        <v>⁠NightLovell</v>
      </c>
      <c r="F39" s="115" t="str">
        <f t="shared" si="30"/>
        <v>mace</v>
      </c>
      <c r="G39" s="113">
        <f t="shared" si="8"/>
        <v>3</v>
      </c>
      <c r="H39" s="115"/>
      <c r="I39" s="113">
        <f t="shared" si="31"/>
        <v>1</v>
      </c>
      <c r="J39" s="115"/>
      <c r="K39" s="119">
        <v>3.0</v>
      </c>
      <c r="L39" s="123">
        <v>1.0</v>
      </c>
      <c r="M39" s="89"/>
      <c r="N39" s="89"/>
      <c r="O39" s="89"/>
      <c r="P39" s="89"/>
      <c r="Q39" s="89"/>
      <c r="R39" s="89"/>
      <c r="S39" s="89"/>
      <c r="T39" s="135">
        <v>97.0</v>
      </c>
      <c r="U39" s="122" t="str">
        <f t="shared" si="10"/>
        <v>6:48 Bullet shot Cup (Финляндия) ⁠NightLovell  - (Швеция) mace</v>
      </c>
      <c r="V39" s="85" t="str">
        <f t="shared" si="11"/>
        <v>3:1</v>
      </c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</row>
    <row r="40" ht="15.75" customHeight="1">
      <c r="A40" s="85"/>
      <c r="B40" s="117">
        <v>0.2861111111111111</v>
      </c>
      <c r="C40" s="119" t="str">
        <f t="shared" si="32"/>
        <v>Финляндия</v>
      </c>
      <c r="D40" s="124" t="str">
        <f t="shared" si="29"/>
        <v>Швеция</v>
      </c>
      <c r="E40" s="115" t="str">
        <f t="shared" si="33"/>
        <v>⁠NightLovell</v>
      </c>
      <c r="F40" s="115" t="str">
        <f t="shared" si="30"/>
        <v>mace</v>
      </c>
      <c r="G40" s="113">
        <f t="shared" si="8"/>
        <v>1</v>
      </c>
      <c r="H40" s="115"/>
      <c r="I40" s="113">
        <f t="shared" si="31"/>
        <v>2</v>
      </c>
      <c r="J40" s="115"/>
      <c r="K40" s="119">
        <v>1.0</v>
      </c>
      <c r="L40" s="123">
        <v>2.0</v>
      </c>
      <c r="M40" s="89"/>
      <c r="N40" s="89"/>
      <c r="O40" s="89"/>
      <c r="P40" s="89"/>
      <c r="Q40" s="89"/>
      <c r="R40" s="89"/>
      <c r="S40" s="89"/>
      <c r="T40" s="135">
        <v>98.0</v>
      </c>
      <c r="U40" s="122" t="str">
        <f t="shared" si="10"/>
        <v>6:52 Bullet shot Cup (Финляндия) ⁠NightLovell  - (Швеция) mace</v>
      </c>
      <c r="V40" s="85" t="str">
        <f t="shared" si="11"/>
        <v>1:2</v>
      </c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</row>
    <row r="41" ht="15.75" customHeight="1">
      <c r="A41" s="85"/>
      <c r="B41" s="117">
        <v>0.28888888888888886</v>
      </c>
      <c r="C41" s="119" t="str">
        <f t="shared" si="32"/>
        <v>Финляндия</v>
      </c>
      <c r="D41" s="124" t="str">
        <f t="shared" si="29"/>
        <v>Швеция</v>
      </c>
      <c r="E41" s="115" t="str">
        <f t="shared" si="33"/>
        <v>⁠NightLovell</v>
      </c>
      <c r="F41" s="115" t="str">
        <f t="shared" si="30"/>
        <v>mace</v>
      </c>
      <c r="G41" s="113">
        <f t="shared" si="8"/>
        <v>0</v>
      </c>
      <c r="H41" s="115"/>
      <c r="I41" s="113">
        <f t="shared" si="31"/>
        <v>2</v>
      </c>
      <c r="J41" s="115"/>
      <c r="K41" s="115">
        <v>0.0</v>
      </c>
      <c r="L41" s="115">
        <v>2.0</v>
      </c>
      <c r="M41" s="89"/>
      <c r="N41" s="89"/>
      <c r="O41" s="89"/>
      <c r="P41" s="89"/>
      <c r="Q41" s="89"/>
      <c r="R41" s="89"/>
      <c r="S41" s="89"/>
      <c r="T41" s="135">
        <v>99.0</v>
      </c>
      <c r="U41" s="122" t="str">
        <f t="shared" si="10"/>
        <v>6:56 Bullet shot Cup (Финляндия) ⁠NightLovell  - (Швеция) mace</v>
      </c>
      <c r="V41" s="85" t="str">
        <f t="shared" si="11"/>
        <v>0:2</v>
      </c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</row>
    <row r="42" ht="15.75" customHeight="1">
      <c r="A42" s="85"/>
      <c r="B42" s="117">
        <v>0.2916666666666667</v>
      </c>
      <c r="C42" s="119" t="str">
        <f t="shared" si="32"/>
        <v>Финляндия</v>
      </c>
      <c r="D42" s="124" t="str">
        <f t="shared" ref="D42:D47" si="34">TRIM($D$6)</f>
        <v>Чехия</v>
      </c>
      <c r="E42" s="115" t="str">
        <f t="shared" si="33"/>
        <v>⁠NightLovell</v>
      </c>
      <c r="F42" s="115" t="str">
        <f t="shared" ref="F42:F47" si="35">$E$6</f>
        <v>AVTOMAT</v>
      </c>
      <c r="G42" s="113">
        <f t="shared" si="8"/>
        <v>2</v>
      </c>
      <c r="H42" s="115"/>
      <c r="I42" s="113">
        <f t="shared" si="31"/>
        <v>2</v>
      </c>
      <c r="J42" s="115"/>
      <c r="K42" s="118">
        <v>2.0</v>
      </c>
      <c r="L42" s="120">
        <v>2.0</v>
      </c>
      <c r="M42" s="89"/>
      <c r="N42" s="89"/>
      <c r="O42" s="89"/>
      <c r="P42" s="89"/>
      <c r="Q42" s="89"/>
      <c r="R42" s="89"/>
      <c r="S42" s="89"/>
      <c r="T42" s="135">
        <v>100.0</v>
      </c>
      <c r="U42" s="122" t="str">
        <f t="shared" si="10"/>
        <v>7:00 Bullet shot Cup (Финляндия) ⁠NightLovell  - (Чехия) AVTOMAT</v>
      </c>
      <c r="V42" s="85" t="str">
        <f t="shared" si="11"/>
        <v>2:2</v>
      </c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</row>
    <row r="43" ht="15.75" customHeight="1">
      <c r="A43" s="85"/>
      <c r="B43" s="117">
        <v>0.29444444444444445</v>
      </c>
      <c r="C43" s="119" t="str">
        <f t="shared" si="32"/>
        <v>Финляндия</v>
      </c>
      <c r="D43" s="124" t="str">
        <f t="shared" si="34"/>
        <v>Чехия</v>
      </c>
      <c r="E43" s="115" t="str">
        <f t="shared" si="33"/>
        <v>⁠NightLovell</v>
      </c>
      <c r="F43" s="115" t="str">
        <f t="shared" si="35"/>
        <v>AVTOMAT</v>
      </c>
      <c r="G43" s="113">
        <f t="shared" si="8"/>
        <v>2</v>
      </c>
      <c r="H43" s="115"/>
      <c r="I43" s="113">
        <f t="shared" ref="I43:I47" si="36">SUM(L43,O43)</f>
        <v>1</v>
      </c>
      <c r="J43" s="115"/>
      <c r="K43" s="119">
        <v>2.0</v>
      </c>
      <c r="L43" s="123">
        <v>1.0</v>
      </c>
      <c r="M43" s="89"/>
      <c r="N43" s="89"/>
      <c r="O43" s="89"/>
      <c r="P43" s="89"/>
      <c r="Q43" s="89"/>
      <c r="R43" s="89"/>
      <c r="S43" s="89"/>
      <c r="T43" s="135">
        <v>101.0</v>
      </c>
      <c r="U43" s="122" t="str">
        <f t="shared" si="10"/>
        <v>7:04 Bullet shot Cup (Финляндия) ⁠NightLovell  - (Чехия) AVTOMAT</v>
      </c>
      <c r="V43" s="85" t="str">
        <f t="shared" si="11"/>
        <v>2:1</v>
      </c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</row>
    <row r="44" ht="15.75" customHeight="1">
      <c r="A44" s="85"/>
      <c r="B44" s="117">
        <v>0.2972222222222222</v>
      </c>
      <c r="C44" s="119" t="str">
        <f t="shared" si="32"/>
        <v>Финляндия</v>
      </c>
      <c r="D44" s="124" t="str">
        <f t="shared" si="34"/>
        <v>Чехия</v>
      </c>
      <c r="E44" s="115" t="str">
        <f t="shared" si="33"/>
        <v>⁠NightLovell</v>
      </c>
      <c r="F44" s="115" t="str">
        <f t="shared" si="35"/>
        <v>AVTOMAT</v>
      </c>
      <c r="G44" s="113">
        <f t="shared" si="8"/>
        <v>2</v>
      </c>
      <c r="H44" s="115"/>
      <c r="I44" s="113">
        <f t="shared" si="36"/>
        <v>2</v>
      </c>
      <c r="J44" s="115"/>
      <c r="K44" s="119">
        <v>2.0</v>
      </c>
      <c r="L44" s="123">
        <v>2.0</v>
      </c>
      <c r="M44" s="89"/>
      <c r="N44" s="89"/>
      <c r="O44" s="89"/>
      <c r="P44" s="89"/>
      <c r="Q44" s="89"/>
      <c r="R44" s="89"/>
      <c r="S44" s="89"/>
      <c r="T44" s="135">
        <v>102.0</v>
      </c>
      <c r="U44" s="122" t="str">
        <f t="shared" si="10"/>
        <v>7:08 Bullet shot Cup (Финляндия) ⁠NightLovell  - (Чехия) AVTOMAT</v>
      </c>
      <c r="V44" s="85" t="str">
        <f t="shared" si="11"/>
        <v>2:2</v>
      </c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</row>
    <row r="45" ht="15.75" customHeight="1">
      <c r="A45" s="85"/>
      <c r="B45" s="117">
        <v>0.3</v>
      </c>
      <c r="C45" s="124" t="str">
        <f t="shared" ref="C45:C50" si="37">TRIM($D$4)</f>
        <v>Швеция</v>
      </c>
      <c r="D45" s="124" t="str">
        <f t="shared" si="34"/>
        <v>Чехия</v>
      </c>
      <c r="E45" s="115" t="str">
        <f t="shared" ref="E45:E50" si="38">$E$4</f>
        <v>mace</v>
      </c>
      <c r="F45" s="115" t="str">
        <f t="shared" si="35"/>
        <v>AVTOMAT</v>
      </c>
      <c r="G45" s="113">
        <f t="shared" si="8"/>
        <v>2</v>
      </c>
      <c r="H45" s="115"/>
      <c r="I45" s="113">
        <f t="shared" si="36"/>
        <v>0</v>
      </c>
      <c r="J45" s="115"/>
      <c r="K45" s="119">
        <v>2.0</v>
      </c>
      <c r="L45" s="123">
        <v>0.0</v>
      </c>
      <c r="M45" s="89"/>
      <c r="N45" s="89"/>
      <c r="O45" s="89"/>
      <c r="P45" s="89"/>
      <c r="Q45" s="89"/>
      <c r="R45" s="89"/>
      <c r="S45" s="89"/>
      <c r="T45" s="135">
        <v>103.0</v>
      </c>
      <c r="U45" s="122" t="str">
        <f t="shared" si="10"/>
        <v>7:12 Bullet shot Cup (Швеция) mace  - (Чехия) AVTOMAT</v>
      </c>
      <c r="V45" s="85" t="str">
        <f t="shared" si="11"/>
        <v>2:0</v>
      </c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</row>
    <row r="46" ht="15.75" customHeight="1">
      <c r="A46" s="85"/>
      <c r="B46" s="117">
        <v>0.30277777777777776</v>
      </c>
      <c r="C46" s="124" t="str">
        <f t="shared" si="37"/>
        <v>Швеция</v>
      </c>
      <c r="D46" s="124" t="str">
        <f t="shared" si="34"/>
        <v>Чехия</v>
      </c>
      <c r="E46" s="115" t="str">
        <f t="shared" si="38"/>
        <v>mace</v>
      </c>
      <c r="F46" s="115" t="str">
        <f t="shared" si="35"/>
        <v>AVTOMAT</v>
      </c>
      <c r="G46" s="113">
        <f t="shared" si="8"/>
        <v>0</v>
      </c>
      <c r="H46" s="115"/>
      <c r="I46" s="113">
        <f t="shared" si="36"/>
        <v>2</v>
      </c>
      <c r="J46" s="115"/>
      <c r="K46" s="119">
        <v>0.0</v>
      </c>
      <c r="L46" s="123">
        <v>2.0</v>
      </c>
      <c r="M46" s="89"/>
      <c r="N46" s="89"/>
      <c r="O46" s="89"/>
      <c r="P46" s="89"/>
      <c r="Q46" s="89"/>
      <c r="R46" s="89"/>
      <c r="S46" s="89"/>
      <c r="T46" s="135">
        <v>104.0</v>
      </c>
      <c r="U46" s="122" t="str">
        <f t="shared" si="10"/>
        <v>7:16 Bullet shot Cup (Швеция) mace  - (Чехия) AVTOMAT</v>
      </c>
      <c r="V46" s="85" t="str">
        <f t="shared" si="11"/>
        <v>0:2</v>
      </c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</row>
    <row r="47" ht="15.75" customHeight="1">
      <c r="A47" s="85"/>
      <c r="B47" s="117">
        <v>0.3055555555555556</v>
      </c>
      <c r="C47" s="124" t="str">
        <f t="shared" si="37"/>
        <v>Швеция</v>
      </c>
      <c r="D47" s="124" t="str">
        <f t="shared" si="34"/>
        <v>Чехия</v>
      </c>
      <c r="E47" s="115" t="str">
        <f t="shared" si="38"/>
        <v>mace</v>
      </c>
      <c r="F47" s="115" t="str">
        <f t="shared" si="35"/>
        <v>AVTOMAT</v>
      </c>
      <c r="G47" s="113">
        <f t="shared" si="8"/>
        <v>1</v>
      </c>
      <c r="H47" s="115"/>
      <c r="I47" s="113">
        <f t="shared" si="36"/>
        <v>2</v>
      </c>
      <c r="J47" s="115"/>
      <c r="K47" s="115">
        <v>1.0</v>
      </c>
      <c r="L47" s="115">
        <v>2.0</v>
      </c>
      <c r="M47" s="89"/>
      <c r="N47" s="89"/>
      <c r="O47" s="89"/>
      <c r="P47" s="89"/>
      <c r="Q47" s="89"/>
      <c r="R47" s="89"/>
      <c r="S47" s="89"/>
      <c r="T47" s="135">
        <v>105.0</v>
      </c>
      <c r="U47" s="122" t="str">
        <f t="shared" si="10"/>
        <v>7:20 Bullet shot Cup (Швеция) mace  - (Чехия) AVTOMAT</v>
      </c>
      <c r="V47" s="85" t="str">
        <f t="shared" si="11"/>
        <v>1:2</v>
      </c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</row>
    <row r="48" ht="15.75" customHeight="1">
      <c r="A48" s="85"/>
      <c r="B48" s="117">
        <v>0.30833333333333335</v>
      </c>
      <c r="C48" s="124" t="str">
        <f t="shared" si="37"/>
        <v>Швеция</v>
      </c>
      <c r="D48" s="119" t="str">
        <f t="shared" ref="D48:D53" si="39">TRIM($D$5)</f>
        <v>Финляндия</v>
      </c>
      <c r="E48" s="115" t="str">
        <f t="shared" si="38"/>
        <v>mace</v>
      </c>
      <c r="F48" s="115" t="str">
        <f t="shared" ref="F48:F53" si="40">$E$5</f>
        <v>⁠NightLovell</v>
      </c>
      <c r="G48" s="113">
        <f t="shared" si="8"/>
        <v>2</v>
      </c>
      <c r="H48" s="115"/>
      <c r="I48" s="113">
        <f>SUM(L48)</f>
        <v>2</v>
      </c>
      <c r="J48" s="115"/>
      <c r="K48" s="118">
        <v>2.0</v>
      </c>
      <c r="L48" s="120">
        <v>2.0</v>
      </c>
      <c r="M48" s="85"/>
      <c r="N48" s="85"/>
      <c r="O48" s="85"/>
      <c r="P48" s="85"/>
      <c r="Q48" s="85"/>
      <c r="R48" s="85"/>
      <c r="S48" s="85"/>
      <c r="T48" s="135">
        <v>106.0</v>
      </c>
      <c r="U48" s="122" t="str">
        <f t="shared" si="10"/>
        <v>7:24 Bullet shot Cup (Швеция) mace  - (Финляндия) ⁠NightLovell</v>
      </c>
      <c r="V48" s="85" t="str">
        <f t="shared" si="11"/>
        <v>2:2</v>
      </c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85"/>
      <c r="AO48" s="85"/>
    </row>
    <row r="49" ht="15.75" customHeight="1">
      <c r="A49" s="85"/>
      <c r="B49" s="117">
        <v>0.3111111111111111</v>
      </c>
      <c r="C49" s="124" t="str">
        <f t="shared" si="37"/>
        <v>Швеция</v>
      </c>
      <c r="D49" s="119" t="str">
        <f t="shared" si="39"/>
        <v>Финляндия</v>
      </c>
      <c r="E49" s="115" t="str">
        <f t="shared" si="38"/>
        <v>mace</v>
      </c>
      <c r="F49" s="115" t="str">
        <f t="shared" si="40"/>
        <v>⁠NightLovell</v>
      </c>
      <c r="G49" s="113">
        <f t="shared" si="8"/>
        <v>1</v>
      </c>
      <c r="H49" s="115"/>
      <c r="I49" s="113">
        <f t="shared" ref="I49:I53" si="41">SUM(L49,O49)</f>
        <v>2</v>
      </c>
      <c r="J49" s="115"/>
      <c r="K49" s="119">
        <v>1.0</v>
      </c>
      <c r="L49" s="123">
        <v>2.0</v>
      </c>
      <c r="M49" s="85"/>
      <c r="N49" s="85"/>
      <c r="O49" s="85"/>
      <c r="P49" s="85"/>
      <c r="Q49" s="85"/>
      <c r="R49" s="85"/>
      <c r="S49" s="85"/>
      <c r="T49" s="135">
        <v>107.0</v>
      </c>
      <c r="U49" s="122" t="str">
        <f t="shared" si="10"/>
        <v>7:28 Bullet shot Cup (Швеция) mace  - (Финляндия) ⁠NightLovell</v>
      </c>
      <c r="V49" s="85" t="str">
        <f t="shared" si="11"/>
        <v>1:2</v>
      </c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</row>
    <row r="50" ht="15.75" customHeight="1">
      <c r="A50" s="85"/>
      <c r="B50" s="117">
        <v>0.3138888888888889</v>
      </c>
      <c r="C50" s="124" t="str">
        <f t="shared" si="37"/>
        <v>Швеция</v>
      </c>
      <c r="D50" s="119" t="str">
        <f t="shared" si="39"/>
        <v>Финляндия</v>
      </c>
      <c r="E50" s="115" t="str">
        <f t="shared" si="38"/>
        <v>mace</v>
      </c>
      <c r="F50" s="115" t="str">
        <f t="shared" si="40"/>
        <v>⁠NightLovell</v>
      </c>
      <c r="G50" s="113">
        <f t="shared" si="8"/>
        <v>2</v>
      </c>
      <c r="H50" s="115"/>
      <c r="I50" s="113">
        <f t="shared" si="41"/>
        <v>2</v>
      </c>
      <c r="J50" s="115"/>
      <c r="K50" s="119">
        <v>2.0</v>
      </c>
      <c r="L50" s="123">
        <v>2.0</v>
      </c>
      <c r="M50" s="85"/>
      <c r="N50" s="85"/>
      <c r="O50" s="85"/>
      <c r="P50" s="85"/>
      <c r="Q50" s="85"/>
      <c r="R50" s="85"/>
      <c r="S50" s="85"/>
      <c r="T50" s="135">
        <v>108.0</v>
      </c>
      <c r="U50" s="122" t="str">
        <f t="shared" si="10"/>
        <v>7:32 Bullet shot Cup (Швеция) mace  - (Финляндия) ⁠NightLovell</v>
      </c>
      <c r="V50" s="85" t="str">
        <f t="shared" si="11"/>
        <v>2:2</v>
      </c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</row>
    <row r="51" ht="15.75" customHeight="1">
      <c r="A51" s="85"/>
      <c r="B51" s="117">
        <v>0.31666666666666665</v>
      </c>
      <c r="C51" s="124" t="str">
        <f t="shared" ref="C51:C56" si="42">TRIM($D$6)</f>
        <v>Чехия</v>
      </c>
      <c r="D51" s="119" t="str">
        <f t="shared" si="39"/>
        <v>Финляндия</v>
      </c>
      <c r="E51" s="115" t="str">
        <f t="shared" ref="E51:E56" si="43">$E$6</f>
        <v>AVTOMAT</v>
      </c>
      <c r="F51" s="115" t="str">
        <f t="shared" si="40"/>
        <v>⁠NightLovell</v>
      </c>
      <c r="G51" s="113">
        <f t="shared" si="8"/>
        <v>0</v>
      </c>
      <c r="H51" s="115"/>
      <c r="I51" s="113">
        <f t="shared" si="41"/>
        <v>1</v>
      </c>
      <c r="J51" s="115"/>
      <c r="K51" s="119">
        <v>0.0</v>
      </c>
      <c r="L51" s="123">
        <v>1.0</v>
      </c>
      <c r="M51" s="85"/>
      <c r="N51" s="85"/>
      <c r="O51" s="85"/>
      <c r="P51" s="85"/>
      <c r="Q51" s="85"/>
      <c r="R51" s="85"/>
      <c r="S51" s="85"/>
      <c r="T51" s="135">
        <v>109.0</v>
      </c>
      <c r="U51" s="122" t="str">
        <f t="shared" si="10"/>
        <v>7:36 Bullet shot Cup (Чехия) AVTOMAT  - (Финляндия) ⁠NightLovell</v>
      </c>
      <c r="V51" s="85" t="str">
        <f t="shared" si="11"/>
        <v>0:1</v>
      </c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</row>
    <row r="52" ht="15.75" customHeight="1">
      <c r="A52" s="85"/>
      <c r="B52" s="117">
        <v>0.3194444444444444</v>
      </c>
      <c r="C52" s="124" t="str">
        <f t="shared" si="42"/>
        <v>Чехия</v>
      </c>
      <c r="D52" s="119" t="str">
        <f t="shared" si="39"/>
        <v>Финляндия</v>
      </c>
      <c r="E52" s="115" t="str">
        <f t="shared" si="43"/>
        <v>AVTOMAT</v>
      </c>
      <c r="F52" s="115" t="str">
        <f t="shared" si="40"/>
        <v>⁠NightLovell</v>
      </c>
      <c r="G52" s="113">
        <f t="shared" si="8"/>
        <v>2</v>
      </c>
      <c r="H52" s="115"/>
      <c r="I52" s="113">
        <f t="shared" si="41"/>
        <v>3</v>
      </c>
      <c r="J52" s="115"/>
      <c r="K52" s="119">
        <v>2.0</v>
      </c>
      <c r="L52" s="123">
        <v>3.0</v>
      </c>
      <c r="M52" s="85"/>
      <c r="N52" s="85"/>
      <c r="O52" s="85"/>
      <c r="P52" s="85"/>
      <c r="Q52" s="85"/>
      <c r="R52" s="85"/>
      <c r="S52" s="85"/>
      <c r="T52" s="135">
        <v>110.0</v>
      </c>
      <c r="U52" s="122" t="str">
        <f t="shared" si="10"/>
        <v>7:40 Bullet shot Cup (Чехия) AVTOMAT  - (Финляндия) ⁠NightLovell</v>
      </c>
      <c r="V52" s="85" t="str">
        <f t="shared" si="11"/>
        <v>2:3</v>
      </c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</row>
    <row r="53" ht="15.75" customHeight="1">
      <c r="A53" s="85"/>
      <c r="B53" s="117">
        <v>0.32222222222222224</v>
      </c>
      <c r="C53" s="124" t="str">
        <f t="shared" si="42"/>
        <v>Чехия</v>
      </c>
      <c r="D53" s="119" t="str">
        <f t="shared" si="39"/>
        <v>Финляндия</v>
      </c>
      <c r="E53" s="115" t="str">
        <f t="shared" si="43"/>
        <v>AVTOMAT</v>
      </c>
      <c r="F53" s="115" t="str">
        <f t="shared" si="40"/>
        <v>⁠NightLovell</v>
      </c>
      <c r="G53" s="113">
        <f t="shared" si="8"/>
        <v>1</v>
      </c>
      <c r="H53" s="115"/>
      <c r="I53" s="113">
        <f t="shared" si="41"/>
        <v>2</v>
      </c>
      <c r="J53" s="115"/>
      <c r="K53" s="115">
        <v>1.0</v>
      </c>
      <c r="L53" s="115">
        <v>2.0</v>
      </c>
      <c r="M53" s="85"/>
      <c r="N53" s="85"/>
      <c r="O53" s="85"/>
      <c r="P53" s="85"/>
      <c r="Q53" s="85"/>
      <c r="R53" s="85"/>
      <c r="S53" s="85"/>
      <c r="T53" s="135">
        <v>111.0</v>
      </c>
      <c r="U53" s="122" t="str">
        <f t="shared" si="10"/>
        <v>7:44 Bullet shot Cup (Чехия) AVTOMAT  - (Финляндия) ⁠NightLovell</v>
      </c>
      <c r="V53" s="85" t="str">
        <f t="shared" si="11"/>
        <v>1:2</v>
      </c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</row>
    <row r="54" ht="15.75" customHeight="1">
      <c r="A54" s="85"/>
      <c r="B54" s="117">
        <v>0.325</v>
      </c>
      <c r="C54" s="124" t="str">
        <f t="shared" si="42"/>
        <v>Чехия</v>
      </c>
      <c r="D54" s="124" t="str">
        <f t="shared" ref="D54:D56" si="44">TRIM($D$4)</f>
        <v>Швеция</v>
      </c>
      <c r="E54" s="124" t="str">
        <f t="shared" si="43"/>
        <v>AVTOMAT</v>
      </c>
      <c r="F54" s="115" t="str">
        <f t="shared" ref="F54:F56" si="45">$E$4</f>
        <v>mace</v>
      </c>
      <c r="G54" s="113">
        <f t="shared" si="8"/>
        <v>0</v>
      </c>
      <c r="H54" s="115"/>
      <c r="I54" s="113">
        <f t="shared" ref="I54:I56" si="46">SUM(L54)</f>
        <v>1</v>
      </c>
      <c r="J54" s="115"/>
      <c r="K54" s="118">
        <v>0.0</v>
      </c>
      <c r="L54" s="120">
        <v>1.0</v>
      </c>
      <c r="M54" s="85"/>
      <c r="N54" s="85"/>
      <c r="O54" s="85"/>
      <c r="P54" s="85"/>
      <c r="Q54" s="85"/>
      <c r="R54" s="85"/>
      <c r="S54" s="85"/>
      <c r="T54" s="135">
        <v>112.0</v>
      </c>
      <c r="U54" s="122" t="str">
        <f t="shared" si="10"/>
        <v>7:48 Bullet shot Cup (Чехия) AVTOMAT  - (Швеция) mace</v>
      </c>
      <c r="V54" s="85" t="str">
        <f t="shared" si="11"/>
        <v>0:1</v>
      </c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5"/>
      <c r="AO54" s="85"/>
    </row>
    <row r="55" ht="15.75" customHeight="1">
      <c r="A55" s="85"/>
      <c r="B55" s="117">
        <v>0.3277777777777778</v>
      </c>
      <c r="C55" s="124" t="str">
        <f t="shared" si="42"/>
        <v>Чехия</v>
      </c>
      <c r="D55" s="124" t="str">
        <f t="shared" si="44"/>
        <v>Швеция</v>
      </c>
      <c r="E55" s="124" t="str">
        <f t="shared" si="43"/>
        <v>AVTOMAT</v>
      </c>
      <c r="F55" s="115" t="str">
        <f t="shared" si="45"/>
        <v>mace</v>
      </c>
      <c r="G55" s="113">
        <f t="shared" si="8"/>
        <v>0</v>
      </c>
      <c r="H55" s="115"/>
      <c r="I55" s="113">
        <f t="shared" si="46"/>
        <v>2</v>
      </c>
      <c r="J55" s="115"/>
      <c r="K55" s="119">
        <v>0.0</v>
      </c>
      <c r="L55" s="123">
        <v>2.0</v>
      </c>
      <c r="M55" s="85"/>
      <c r="N55" s="85"/>
      <c r="O55" s="85"/>
      <c r="P55" s="85"/>
      <c r="Q55" s="85"/>
      <c r="R55" s="85"/>
      <c r="S55" s="85"/>
      <c r="T55" s="135">
        <v>113.0</v>
      </c>
      <c r="U55" s="122" t="str">
        <f t="shared" si="10"/>
        <v>7:52 Bullet shot Cup (Чехия) AVTOMAT  - (Швеция) mace</v>
      </c>
      <c r="V55" s="85" t="str">
        <f t="shared" si="11"/>
        <v>0:2</v>
      </c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</row>
    <row r="56" ht="15.75" customHeight="1">
      <c r="A56" s="85"/>
      <c r="B56" s="117">
        <v>0.33055555555555555</v>
      </c>
      <c r="C56" s="124" t="str">
        <f t="shared" si="42"/>
        <v>Чехия</v>
      </c>
      <c r="D56" s="124" t="str">
        <f t="shared" si="44"/>
        <v>Швеция</v>
      </c>
      <c r="E56" s="124" t="str">
        <f t="shared" si="43"/>
        <v>AVTOMAT</v>
      </c>
      <c r="F56" s="115" t="str">
        <f t="shared" si="45"/>
        <v>mace</v>
      </c>
      <c r="G56" s="113">
        <f t="shared" si="8"/>
        <v>0</v>
      </c>
      <c r="H56" s="115"/>
      <c r="I56" s="113">
        <f t="shared" si="46"/>
        <v>2</v>
      </c>
      <c r="J56" s="115"/>
      <c r="K56" s="119">
        <v>0.0</v>
      </c>
      <c r="L56" s="123">
        <v>2.0</v>
      </c>
      <c r="M56" s="85"/>
      <c r="N56" s="85"/>
      <c r="O56" s="85"/>
      <c r="P56" s="85"/>
      <c r="Q56" s="85"/>
      <c r="R56" s="85"/>
      <c r="S56" s="85"/>
      <c r="T56" s="135">
        <v>114.0</v>
      </c>
      <c r="U56" s="122" t="str">
        <f t="shared" si="10"/>
        <v>7:56 Bullet shot Cup (Чехия) AVTOMAT  - (Швеция) mace</v>
      </c>
      <c r="V56" s="85" t="str">
        <f t="shared" si="11"/>
        <v>0:2</v>
      </c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</row>
    <row r="57" ht="15.75" customHeight="1">
      <c r="A57" s="85"/>
      <c r="B57" s="85"/>
      <c r="C57" s="85"/>
      <c r="D57" s="85"/>
      <c r="E57" s="85"/>
      <c r="F57" s="85"/>
      <c r="G57" s="85"/>
      <c r="H57" s="85"/>
      <c r="I57" s="84"/>
      <c r="J57" s="84"/>
      <c r="K57" s="84"/>
      <c r="L57" s="85"/>
      <c r="M57" s="85"/>
      <c r="N57" s="85"/>
      <c r="O57" s="85"/>
      <c r="P57" s="85"/>
      <c r="Q57" s="85"/>
      <c r="R57" s="85"/>
      <c r="S57" s="85"/>
      <c r="T57" s="135"/>
      <c r="U57" s="122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</row>
    <row r="58" ht="15.75" customHeight="1">
      <c r="A58" s="85"/>
      <c r="B58" s="85"/>
      <c r="C58" s="12" t="s">
        <v>42</v>
      </c>
      <c r="D58" s="12"/>
      <c r="E58" s="12"/>
      <c r="F58" s="12" t="s">
        <v>43</v>
      </c>
      <c r="G58" s="85"/>
      <c r="H58" s="85"/>
      <c r="I58" s="84"/>
      <c r="J58" s="84"/>
      <c r="K58" s="84"/>
      <c r="L58" s="85"/>
      <c r="M58" s="85"/>
      <c r="N58" s="85"/>
      <c r="O58" s="85"/>
      <c r="P58" s="85"/>
      <c r="Q58" s="85"/>
      <c r="R58" s="85"/>
      <c r="S58" s="85"/>
      <c r="T58" s="135"/>
      <c r="U58" s="122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</row>
    <row r="59" ht="15.75" customHeight="1">
      <c r="A59" s="85"/>
      <c r="B59" s="85"/>
      <c r="C59" s="85"/>
      <c r="D59" s="85"/>
      <c r="E59" s="85"/>
      <c r="F59" s="85"/>
      <c r="G59" s="85"/>
      <c r="H59" s="85"/>
      <c r="I59" s="84"/>
      <c r="J59" s="84"/>
      <c r="K59" s="84"/>
      <c r="L59" s="85"/>
      <c r="M59" s="85"/>
      <c r="N59" s="85"/>
      <c r="O59" s="85"/>
      <c r="P59" s="85"/>
      <c r="Q59" s="85"/>
      <c r="R59" s="85"/>
      <c r="S59" s="85"/>
      <c r="T59" s="135"/>
      <c r="U59" s="122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</row>
    <row r="60" ht="15.75" customHeight="1">
      <c r="A60" s="85"/>
      <c r="B60" s="85"/>
      <c r="C60" s="85"/>
      <c r="D60" s="85"/>
      <c r="E60" s="85"/>
      <c r="F60" s="85"/>
      <c r="G60" s="85"/>
      <c r="H60" s="85"/>
      <c r="I60" s="84"/>
      <c r="J60" s="84"/>
      <c r="K60" s="84"/>
      <c r="L60" s="85"/>
      <c r="M60" s="85"/>
      <c r="N60" s="85"/>
      <c r="O60" s="85"/>
      <c r="P60" s="85"/>
      <c r="Q60" s="85"/>
      <c r="R60" s="85"/>
      <c r="S60" s="85"/>
      <c r="T60" s="135"/>
      <c r="U60" s="85"/>
      <c r="V60" s="85"/>
      <c r="W60" s="85"/>
      <c r="X60" s="85"/>
      <c r="Y60" s="85"/>
      <c r="Z60" s="85"/>
      <c r="AA60" s="85"/>
      <c r="AB60" s="85"/>
      <c r="AC60" s="85"/>
      <c r="AD60" s="85"/>
    </row>
    <row r="61" ht="15.75" customHeight="1">
      <c r="A61" s="85"/>
      <c r="B61" s="85"/>
      <c r="C61" s="85"/>
      <c r="D61" s="85"/>
      <c r="E61" s="85"/>
      <c r="F61" s="85"/>
      <c r="G61" s="85"/>
      <c r="H61" s="85"/>
      <c r="I61" s="84"/>
      <c r="J61" s="84"/>
      <c r="K61" s="84"/>
      <c r="L61" s="85"/>
      <c r="M61" s="85"/>
      <c r="N61" s="85"/>
      <c r="O61" s="85"/>
      <c r="P61" s="85"/>
      <c r="Q61" s="85"/>
      <c r="R61" s="85"/>
      <c r="S61" s="85"/>
      <c r="T61" s="135"/>
      <c r="U61" s="85"/>
      <c r="V61" s="85"/>
      <c r="W61" s="85"/>
      <c r="X61" s="85"/>
      <c r="Y61" s="85"/>
      <c r="Z61" s="85"/>
      <c r="AA61" s="85"/>
      <c r="AB61" s="85"/>
      <c r="AC61" s="85"/>
      <c r="AD61" s="85"/>
    </row>
    <row r="62" ht="15.75" customHeight="1">
      <c r="A62" s="85"/>
      <c r="B62" s="85"/>
      <c r="C62" s="85"/>
      <c r="D62" s="85"/>
      <c r="E62" s="85"/>
      <c r="F62" s="85"/>
      <c r="G62" s="85"/>
      <c r="H62" s="85"/>
      <c r="I62" s="84"/>
      <c r="J62" s="84"/>
      <c r="K62" s="84"/>
      <c r="L62" s="85"/>
      <c r="M62" s="85"/>
      <c r="N62" s="85"/>
      <c r="O62" s="85"/>
      <c r="P62" s="85"/>
      <c r="Q62" s="85"/>
      <c r="R62" s="85"/>
      <c r="S62" s="85"/>
      <c r="T62" s="135"/>
      <c r="U62" s="85"/>
      <c r="V62" s="85"/>
      <c r="W62" s="85"/>
      <c r="X62" s="85"/>
      <c r="Y62" s="85"/>
      <c r="Z62" s="85"/>
      <c r="AA62" s="85"/>
      <c r="AB62" s="85"/>
      <c r="AC62" s="85"/>
      <c r="AD62" s="85"/>
    </row>
    <row r="63" ht="15.75" customHeight="1">
      <c r="A63" s="85"/>
      <c r="B63" s="85"/>
      <c r="C63" s="85"/>
      <c r="D63" s="85"/>
      <c r="E63" s="85"/>
      <c r="F63" s="85"/>
      <c r="G63" s="85"/>
      <c r="H63" s="85"/>
      <c r="I63" s="84"/>
      <c r="J63" s="84"/>
      <c r="K63" s="84"/>
      <c r="L63" s="85"/>
      <c r="M63" s="85"/>
      <c r="N63" s="85"/>
      <c r="O63" s="85"/>
      <c r="P63" s="85"/>
      <c r="Q63" s="85"/>
      <c r="R63" s="85"/>
      <c r="S63" s="85"/>
      <c r="T63" s="135"/>
      <c r="U63" s="85"/>
      <c r="V63" s="85"/>
      <c r="W63" s="85"/>
      <c r="X63" s="85"/>
      <c r="Y63" s="85"/>
      <c r="Z63" s="85"/>
      <c r="AA63" s="85"/>
      <c r="AB63" s="85"/>
      <c r="AC63" s="85"/>
      <c r="AD63" s="85"/>
    </row>
    <row r="64" ht="15.75" customHeight="1">
      <c r="A64" s="85"/>
      <c r="B64" s="85"/>
      <c r="C64" s="85"/>
      <c r="D64" s="85"/>
      <c r="E64" s="85"/>
      <c r="F64" s="85"/>
      <c r="G64" s="85"/>
      <c r="H64" s="85"/>
      <c r="I64" s="84"/>
      <c r="J64" s="84"/>
      <c r="K64" s="84"/>
      <c r="L64" s="85"/>
      <c r="M64" s="85"/>
      <c r="N64" s="85"/>
      <c r="O64" s="85"/>
      <c r="P64" s="85"/>
      <c r="Q64" s="85"/>
      <c r="R64" s="85"/>
      <c r="S64" s="85"/>
      <c r="T64" s="135"/>
      <c r="U64" s="85"/>
      <c r="V64" s="85"/>
      <c r="W64" s="85"/>
      <c r="X64" s="85"/>
      <c r="Y64" s="85"/>
      <c r="Z64" s="85"/>
      <c r="AA64" s="85"/>
      <c r="AB64" s="85"/>
      <c r="AC64" s="85"/>
      <c r="AD64" s="85"/>
    </row>
    <row r="65" ht="15.75" customHeight="1">
      <c r="A65" s="85"/>
      <c r="B65" s="85"/>
      <c r="C65" s="85"/>
      <c r="D65" s="85"/>
      <c r="E65" s="85"/>
      <c r="F65" s="85"/>
      <c r="G65" s="85"/>
      <c r="H65" s="85"/>
      <c r="I65" s="84"/>
      <c r="J65" s="84"/>
      <c r="K65" s="84"/>
      <c r="L65" s="85"/>
      <c r="M65" s="85"/>
      <c r="N65" s="85"/>
      <c r="O65" s="85"/>
      <c r="P65" s="85"/>
      <c r="Q65" s="85"/>
      <c r="R65" s="85"/>
      <c r="S65" s="85"/>
      <c r="T65" s="135"/>
      <c r="U65" s="85"/>
      <c r="V65" s="85"/>
      <c r="W65" s="85"/>
      <c r="X65" s="85"/>
      <c r="Y65" s="85"/>
      <c r="Z65" s="85"/>
      <c r="AA65" s="85"/>
      <c r="AB65" s="85"/>
      <c r="AC65" s="85"/>
      <c r="AD65" s="85"/>
    </row>
    <row r="66" ht="15.75" customHeight="1">
      <c r="A66" s="85"/>
      <c r="B66" s="85"/>
      <c r="C66" s="85"/>
      <c r="D66" s="85"/>
      <c r="E66" s="85"/>
      <c r="F66" s="85"/>
      <c r="G66" s="85"/>
      <c r="H66" s="85"/>
      <c r="I66" s="84"/>
      <c r="J66" s="84"/>
      <c r="K66" s="84"/>
      <c r="L66" s="85"/>
      <c r="M66" s="85"/>
      <c r="N66" s="85"/>
      <c r="O66" s="85"/>
      <c r="P66" s="85"/>
      <c r="Q66" s="85"/>
      <c r="R66" s="85"/>
      <c r="S66" s="85"/>
      <c r="T66" s="135"/>
      <c r="U66" s="85"/>
      <c r="V66" s="85"/>
      <c r="W66" s="85"/>
      <c r="X66" s="85"/>
      <c r="Y66" s="85"/>
      <c r="Z66" s="85"/>
      <c r="AA66" s="85"/>
      <c r="AB66" s="85"/>
      <c r="AC66" s="85"/>
      <c r="AD66" s="85"/>
    </row>
    <row r="67" ht="15.75" customHeight="1">
      <c r="A67" s="85"/>
      <c r="B67" s="85"/>
      <c r="C67" s="85"/>
      <c r="D67" s="85"/>
      <c r="E67" s="85"/>
      <c r="F67" s="85"/>
      <c r="G67" s="85"/>
      <c r="H67" s="85"/>
      <c r="I67" s="84"/>
      <c r="J67" s="84"/>
      <c r="K67" s="84"/>
      <c r="L67" s="85"/>
      <c r="M67" s="85"/>
      <c r="N67" s="85"/>
      <c r="O67" s="85"/>
      <c r="P67" s="85"/>
      <c r="Q67" s="85"/>
      <c r="R67" s="85"/>
      <c r="S67" s="85"/>
      <c r="T67" s="135"/>
      <c r="U67" s="85"/>
      <c r="V67" s="85"/>
      <c r="W67" s="85"/>
      <c r="X67" s="85"/>
      <c r="Y67" s="85"/>
      <c r="Z67" s="85"/>
      <c r="AA67" s="85"/>
      <c r="AB67" s="85"/>
      <c r="AC67" s="85"/>
      <c r="AD67" s="85"/>
    </row>
    <row r="68" ht="15.75" customHeight="1">
      <c r="A68" s="85"/>
      <c r="B68" s="85"/>
      <c r="C68" s="85"/>
      <c r="D68" s="85"/>
      <c r="E68" s="85"/>
      <c r="F68" s="85"/>
      <c r="G68" s="85"/>
      <c r="H68" s="85"/>
      <c r="I68" s="84"/>
      <c r="J68" s="84"/>
      <c r="K68" s="84"/>
      <c r="L68" s="85"/>
      <c r="M68" s="85"/>
      <c r="N68" s="85"/>
      <c r="O68" s="85"/>
      <c r="P68" s="85"/>
      <c r="Q68" s="85"/>
      <c r="R68" s="85"/>
      <c r="S68" s="85"/>
      <c r="T68" s="135"/>
      <c r="U68" s="85"/>
      <c r="V68" s="85"/>
      <c r="W68" s="85"/>
      <c r="X68" s="85"/>
      <c r="Y68" s="85"/>
      <c r="Z68" s="85"/>
      <c r="AA68" s="85"/>
      <c r="AB68" s="85"/>
      <c r="AC68" s="85"/>
      <c r="AD68" s="85"/>
    </row>
    <row r="69" ht="15.75" customHeight="1">
      <c r="A69" s="85"/>
      <c r="B69" s="85"/>
      <c r="C69" s="85"/>
      <c r="D69" s="85"/>
      <c r="E69" s="85"/>
      <c r="F69" s="85"/>
      <c r="G69" s="85"/>
      <c r="H69" s="85"/>
      <c r="I69" s="84"/>
      <c r="J69" s="84"/>
      <c r="K69" s="84"/>
      <c r="L69" s="85"/>
      <c r="M69" s="85"/>
      <c r="N69" s="85"/>
      <c r="O69" s="85"/>
      <c r="P69" s="85"/>
      <c r="Q69" s="85"/>
      <c r="R69" s="85"/>
      <c r="S69" s="85"/>
      <c r="T69" s="135"/>
      <c r="U69" s="85"/>
      <c r="V69" s="85"/>
      <c r="W69" s="85"/>
      <c r="X69" s="85"/>
      <c r="Y69" s="85"/>
      <c r="Z69" s="85"/>
      <c r="AA69" s="85"/>
      <c r="AB69" s="85"/>
      <c r="AC69" s="85"/>
      <c r="AD69" s="85"/>
    </row>
    <row r="70" ht="15.75" customHeight="1">
      <c r="A70" s="85"/>
      <c r="B70" s="85"/>
      <c r="C70" s="85"/>
      <c r="D70" s="85"/>
      <c r="E70" s="85"/>
      <c r="F70" s="85"/>
      <c r="G70" s="85"/>
      <c r="H70" s="85"/>
      <c r="I70" s="84"/>
      <c r="J70" s="84"/>
      <c r="K70" s="84"/>
      <c r="L70" s="85"/>
      <c r="M70" s="85"/>
      <c r="N70" s="85"/>
      <c r="O70" s="85"/>
      <c r="P70" s="85"/>
      <c r="Q70" s="85"/>
      <c r="R70" s="85"/>
      <c r="S70" s="85"/>
      <c r="T70" s="135"/>
      <c r="U70" s="85"/>
      <c r="V70" s="85"/>
      <c r="W70" s="85"/>
      <c r="X70" s="85"/>
      <c r="Y70" s="85"/>
      <c r="Z70" s="85"/>
      <c r="AA70" s="85"/>
      <c r="AB70" s="85"/>
      <c r="AC70" s="85"/>
      <c r="AD70" s="85"/>
    </row>
    <row r="71" ht="15.75" customHeight="1">
      <c r="A71" s="85"/>
      <c r="B71" s="85"/>
      <c r="C71" s="85"/>
      <c r="D71" s="85"/>
      <c r="E71" s="85"/>
      <c r="F71" s="85"/>
      <c r="G71" s="85"/>
      <c r="H71" s="85"/>
      <c r="I71" s="84"/>
      <c r="J71" s="84"/>
      <c r="K71" s="84"/>
      <c r="L71" s="85"/>
      <c r="M71" s="85"/>
      <c r="N71" s="85"/>
      <c r="O71" s="85"/>
      <c r="P71" s="85"/>
      <c r="Q71" s="85"/>
      <c r="R71" s="85"/>
      <c r="S71" s="85"/>
      <c r="T71" s="135"/>
      <c r="U71" s="85"/>
      <c r="V71" s="85"/>
      <c r="W71" s="85"/>
      <c r="X71" s="85"/>
      <c r="Y71" s="85"/>
      <c r="Z71" s="85"/>
      <c r="AA71" s="85"/>
      <c r="AB71" s="85"/>
      <c r="AC71" s="85"/>
      <c r="AD71" s="85"/>
    </row>
    <row r="72" ht="15.75" customHeight="1">
      <c r="A72" s="85"/>
      <c r="B72" s="85"/>
      <c r="C72" s="85"/>
      <c r="D72" s="85"/>
      <c r="E72" s="85"/>
      <c r="F72" s="85"/>
      <c r="G72" s="85"/>
      <c r="H72" s="85"/>
      <c r="I72" s="84"/>
      <c r="J72" s="84"/>
      <c r="K72" s="84"/>
      <c r="L72" s="85"/>
      <c r="M72" s="85"/>
      <c r="N72" s="85"/>
      <c r="O72" s="85"/>
      <c r="P72" s="85"/>
      <c r="Q72" s="85"/>
      <c r="R72" s="85"/>
      <c r="S72" s="85"/>
      <c r="T72" s="135"/>
      <c r="U72" s="85"/>
      <c r="V72" s="85"/>
      <c r="W72" s="85"/>
      <c r="X72" s="85"/>
      <c r="Y72" s="85"/>
      <c r="Z72" s="85"/>
      <c r="AA72" s="85"/>
      <c r="AB72" s="85"/>
      <c r="AC72" s="85"/>
      <c r="AD72" s="85"/>
    </row>
    <row r="73" ht="15.75" customHeight="1">
      <c r="A73" s="85"/>
      <c r="B73" s="85"/>
      <c r="C73" s="85"/>
      <c r="D73" s="85"/>
      <c r="E73" s="85"/>
      <c r="F73" s="85"/>
      <c r="G73" s="85"/>
      <c r="H73" s="85"/>
      <c r="I73" s="84"/>
      <c r="J73" s="84"/>
      <c r="K73" s="84"/>
      <c r="L73" s="85"/>
      <c r="M73" s="85"/>
      <c r="N73" s="85"/>
      <c r="O73" s="85"/>
      <c r="P73" s="85"/>
      <c r="Q73" s="85"/>
      <c r="R73" s="85"/>
      <c r="S73" s="85"/>
      <c r="T73" s="135"/>
      <c r="U73" s="85"/>
      <c r="V73" s="85"/>
      <c r="W73" s="85"/>
      <c r="X73" s="85"/>
      <c r="Y73" s="85"/>
      <c r="Z73" s="85"/>
      <c r="AA73" s="85"/>
      <c r="AB73" s="85"/>
      <c r="AC73" s="85"/>
      <c r="AD73" s="85"/>
    </row>
    <row r="74" ht="15.75" customHeight="1">
      <c r="A74" s="85"/>
      <c r="B74" s="85"/>
      <c r="C74" s="85"/>
      <c r="D74" s="85"/>
      <c r="E74" s="85"/>
      <c r="F74" s="85"/>
      <c r="G74" s="85"/>
      <c r="H74" s="85"/>
      <c r="I74" s="84"/>
      <c r="J74" s="84"/>
      <c r="K74" s="84"/>
      <c r="L74" s="85"/>
      <c r="M74" s="85"/>
      <c r="N74" s="85"/>
      <c r="O74" s="85"/>
      <c r="P74" s="85"/>
      <c r="Q74" s="85"/>
      <c r="R74" s="85"/>
      <c r="S74" s="85"/>
      <c r="T74" s="135"/>
      <c r="U74" s="85"/>
      <c r="V74" s="85"/>
      <c r="W74" s="85"/>
      <c r="X74" s="85"/>
      <c r="Y74" s="85"/>
      <c r="Z74" s="85"/>
      <c r="AA74" s="85"/>
      <c r="AB74" s="85"/>
      <c r="AC74" s="85"/>
      <c r="AD74" s="85"/>
    </row>
    <row r="75" ht="15.75" customHeight="1">
      <c r="A75" s="85"/>
      <c r="B75" s="85"/>
      <c r="C75" s="85"/>
      <c r="D75" s="85"/>
      <c r="E75" s="85"/>
      <c r="F75" s="85"/>
      <c r="G75" s="85"/>
      <c r="H75" s="85"/>
      <c r="I75" s="84"/>
      <c r="J75" s="84"/>
      <c r="K75" s="84"/>
      <c r="L75" s="85"/>
      <c r="M75" s="85"/>
      <c r="N75" s="85"/>
      <c r="O75" s="85"/>
      <c r="P75" s="85"/>
      <c r="Q75" s="85"/>
      <c r="R75" s="85"/>
      <c r="S75" s="85"/>
      <c r="T75" s="135"/>
      <c r="U75" s="85"/>
      <c r="V75" s="85"/>
      <c r="W75" s="85"/>
      <c r="X75" s="85"/>
      <c r="Y75" s="85"/>
      <c r="Z75" s="85"/>
      <c r="AA75" s="85"/>
      <c r="AB75" s="85"/>
      <c r="AC75" s="85"/>
      <c r="AD75" s="85"/>
    </row>
    <row r="76" ht="15.75" customHeight="1">
      <c r="A76" s="85"/>
      <c r="B76" s="85"/>
      <c r="C76" s="85"/>
      <c r="D76" s="85"/>
      <c r="E76" s="85"/>
      <c r="F76" s="85"/>
      <c r="G76" s="85"/>
      <c r="H76" s="85"/>
      <c r="I76" s="84"/>
      <c r="J76" s="84"/>
      <c r="K76" s="84"/>
      <c r="L76" s="85"/>
      <c r="M76" s="85"/>
      <c r="N76" s="85"/>
      <c r="O76" s="85"/>
      <c r="P76" s="85"/>
      <c r="Q76" s="85"/>
      <c r="R76" s="85"/>
      <c r="S76" s="85"/>
      <c r="T76" s="135"/>
      <c r="U76" s="85"/>
      <c r="V76" s="85"/>
      <c r="W76" s="85"/>
      <c r="X76" s="85"/>
      <c r="Y76" s="85"/>
      <c r="Z76" s="85"/>
      <c r="AA76" s="85"/>
      <c r="AB76" s="85"/>
      <c r="AC76" s="85"/>
      <c r="AD76" s="85"/>
    </row>
    <row r="77" ht="15.75" customHeight="1">
      <c r="A77" s="85"/>
      <c r="B77" s="85"/>
      <c r="C77" s="85"/>
      <c r="D77" s="85"/>
      <c r="E77" s="85"/>
      <c r="F77" s="85"/>
      <c r="G77" s="85"/>
      <c r="H77" s="85"/>
      <c r="I77" s="84"/>
      <c r="J77" s="84"/>
      <c r="K77" s="84"/>
      <c r="L77" s="85"/>
      <c r="M77" s="85"/>
      <c r="N77" s="85"/>
      <c r="O77" s="85"/>
      <c r="P77" s="85"/>
      <c r="Q77" s="85"/>
      <c r="R77" s="85"/>
      <c r="S77" s="85"/>
      <c r="T77" s="135"/>
      <c r="U77" s="85"/>
      <c r="V77" s="85"/>
      <c r="W77" s="85"/>
      <c r="X77" s="85"/>
      <c r="Y77" s="85"/>
      <c r="Z77" s="85"/>
      <c r="AA77" s="85"/>
      <c r="AB77" s="85"/>
      <c r="AC77" s="85"/>
      <c r="AD77" s="85"/>
    </row>
    <row r="78" ht="15.75" customHeight="1">
      <c r="A78" s="85"/>
      <c r="B78" s="85"/>
      <c r="C78" s="85"/>
      <c r="D78" s="85"/>
      <c r="E78" s="85"/>
      <c r="F78" s="85"/>
      <c r="G78" s="85"/>
      <c r="H78" s="85"/>
      <c r="I78" s="84"/>
      <c r="J78" s="84"/>
      <c r="K78" s="84"/>
      <c r="L78" s="85"/>
      <c r="M78" s="85"/>
      <c r="N78" s="85"/>
      <c r="O78" s="85"/>
      <c r="P78" s="85"/>
      <c r="Q78" s="85"/>
      <c r="R78" s="85"/>
      <c r="S78" s="85"/>
      <c r="T78" s="135"/>
      <c r="U78" s="85"/>
      <c r="V78" s="85"/>
      <c r="W78" s="85"/>
      <c r="X78" s="85"/>
      <c r="Y78" s="85"/>
      <c r="Z78" s="85"/>
      <c r="AA78" s="85"/>
      <c r="AB78" s="85"/>
      <c r="AC78" s="85"/>
      <c r="AD78" s="85"/>
    </row>
    <row r="79" ht="15.75" customHeight="1">
      <c r="A79" s="85"/>
      <c r="B79" s="85"/>
      <c r="C79" s="85"/>
      <c r="D79" s="85"/>
      <c r="E79" s="85"/>
      <c r="F79" s="85"/>
      <c r="G79" s="85"/>
      <c r="H79" s="85"/>
      <c r="I79" s="84"/>
      <c r="J79" s="84"/>
      <c r="K79" s="84"/>
      <c r="L79" s="85"/>
      <c r="M79" s="85"/>
      <c r="N79" s="85"/>
      <c r="O79" s="85"/>
      <c r="P79" s="85"/>
      <c r="Q79" s="85"/>
      <c r="R79" s="85"/>
      <c r="S79" s="85"/>
      <c r="T79" s="135"/>
      <c r="U79" s="85"/>
      <c r="V79" s="85"/>
      <c r="W79" s="85"/>
      <c r="X79" s="85"/>
      <c r="Y79" s="85"/>
      <c r="Z79" s="85"/>
      <c r="AA79" s="85"/>
      <c r="AB79" s="85"/>
      <c r="AC79" s="85"/>
      <c r="AD79" s="85"/>
    </row>
    <row r="80" ht="15.75" customHeight="1">
      <c r="A80" s="85"/>
      <c r="B80" s="85"/>
      <c r="C80" s="85"/>
      <c r="D80" s="85"/>
      <c r="E80" s="85"/>
      <c r="F80" s="85"/>
      <c r="G80" s="85"/>
      <c r="H80" s="85"/>
      <c r="I80" s="84"/>
      <c r="J80" s="84"/>
      <c r="K80" s="84"/>
      <c r="L80" s="85"/>
      <c r="M80" s="85"/>
      <c r="N80" s="85"/>
      <c r="O80" s="85"/>
      <c r="P80" s="85"/>
      <c r="Q80" s="85"/>
      <c r="R80" s="85"/>
      <c r="S80" s="85"/>
      <c r="T80" s="135"/>
      <c r="U80" s="85"/>
      <c r="V80" s="85"/>
      <c r="W80" s="85"/>
      <c r="X80" s="85"/>
      <c r="Y80" s="85"/>
      <c r="Z80" s="85"/>
      <c r="AA80" s="85"/>
      <c r="AB80" s="85"/>
      <c r="AC80" s="85"/>
      <c r="AD80" s="85"/>
    </row>
    <row r="81" ht="15.75" customHeight="1">
      <c r="A81" s="85"/>
      <c r="B81" s="85"/>
      <c r="C81" s="85"/>
      <c r="D81" s="85"/>
      <c r="E81" s="85"/>
      <c r="F81" s="85"/>
      <c r="G81" s="85"/>
      <c r="H81" s="85"/>
      <c r="I81" s="84"/>
      <c r="J81" s="84"/>
      <c r="K81" s="84"/>
      <c r="L81" s="85"/>
      <c r="M81" s="85"/>
      <c r="N81" s="85"/>
      <c r="O81" s="85"/>
      <c r="P81" s="85"/>
      <c r="Q81" s="85"/>
      <c r="R81" s="85"/>
      <c r="S81" s="85"/>
      <c r="T81" s="135"/>
      <c r="U81" s="85"/>
      <c r="V81" s="85"/>
      <c r="W81" s="85"/>
      <c r="X81" s="85"/>
      <c r="Y81" s="85"/>
      <c r="Z81" s="85"/>
      <c r="AA81" s="85"/>
      <c r="AB81" s="85"/>
      <c r="AC81" s="85"/>
      <c r="AD81" s="85"/>
    </row>
    <row r="82" ht="15.75" customHeight="1">
      <c r="A82" s="85"/>
      <c r="B82" s="85"/>
      <c r="C82" s="85"/>
      <c r="D82" s="85"/>
      <c r="E82" s="85"/>
      <c r="F82" s="85"/>
      <c r="G82" s="85"/>
      <c r="H82" s="85"/>
      <c r="I82" s="84"/>
      <c r="J82" s="84"/>
      <c r="K82" s="84"/>
      <c r="L82" s="85"/>
      <c r="M82" s="85"/>
      <c r="N82" s="85"/>
      <c r="O82" s="85"/>
      <c r="P82" s="85"/>
      <c r="Q82" s="85"/>
      <c r="R82" s="85"/>
      <c r="S82" s="85"/>
      <c r="T82" s="135"/>
      <c r="U82" s="85"/>
      <c r="V82" s="85"/>
      <c r="W82" s="85"/>
      <c r="X82" s="85"/>
      <c r="Y82" s="85"/>
      <c r="Z82" s="85"/>
      <c r="AA82" s="85"/>
      <c r="AB82" s="85"/>
      <c r="AC82" s="85"/>
      <c r="AD82" s="85"/>
    </row>
    <row r="83" ht="15.75" customHeight="1">
      <c r="A83" s="85"/>
      <c r="B83" s="85"/>
      <c r="C83" s="85"/>
      <c r="D83" s="85"/>
      <c r="E83" s="85"/>
      <c r="F83" s="85"/>
      <c r="G83" s="85"/>
      <c r="H83" s="85"/>
      <c r="I83" s="84"/>
      <c r="J83" s="84"/>
      <c r="K83" s="84"/>
      <c r="L83" s="85"/>
      <c r="M83" s="85"/>
      <c r="N83" s="85"/>
      <c r="O83" s="85"/>
      <c r="P83" s="85"/>
      <c r="Q83" s="85"/>
      <c r="R83" s="85"/>
      <c r="S83" s="85"/>
      <c r="T83" s="135"/>
      <c r="U83" s="85"/>
      <c r="V83" s="85"/>
      <c r="W83" s="85"/>
      <c r="X83" s="85"/>
      <c r="Y83" s="85"/>
      <c r="Z83" s="85"/>
      <c r="AA83" s="85"/>
      <c r="AB83" s="85"/>
      <c r="AC83" s="85"/>
      <c r="AD83" s="85"/>
    </row>
    <row r="84" ht="15.75" customHeight="1">
      <c r="A84" s="85"/>
      <c r="B84" s="85"/>
      <c r="C84" s="85"/>
      <c r="D84" s="85"/>
      <c r="E84" s="85"/>
      <c r="F84" s="85"/>
      <c r="G84" s="85"/>
      <c r="H84" s="85"/>
      <c r="I84" s="84"/>
      <c r="J84" s="84"/>
      <c r="K84" s="84"/>
      <c r="L84" s="85"/>
      <c r="M84" s="85"/>
      <c r="N84" s="85"/>
      <c r="O84" s="85"/>
      <c r="P84" s="85"/>
      <c r="Q84" s="85"/>
      <c r="R84" s="85"/>
      <c r="S84" s="85"/>
      <c r="T84" s="135"/>
      <c r="U84" s="85"/>
      <c r="V84" s="85"/>
      <c r="W84" s="85"/>
      <c r="X84" s="85"/>
      <c r="Y84" s="85"/>
      <c r="Z84" s="85"/>
      <c r="AA84" s="85"/>
      <c r="AB84" s="85"/>
      <c r="AC84" s="85"/>
      <c r="AD84" s="85"/>
    </row>
    <row r="85" ht="15.75" customHeight="1">
      <c r="A85" s="85"/>
      <c r="B85" s="85"/>
      <c r="C85" s="85"/>
      <c r="D85" s="85"/>
      <c r="E85" s="85"/>
      <c r="F85" s="85"/>
      <c r="G85" s="85"/>
      <c r="H85" s="85"/>
      <c r="I85" s="84"/>
      <c r="J85" s="84"/>
      <c r="K85" s="84"/>
      <c r="L85" s="85"/>
      <c r="M85" s="85"/>
      <c r="N85" s="85"/>
      <c r="O85" s="85"/>
      <c r="P85" s="85"/>
      <c r="Q85" s="85"/>
      <c r="R85" s="85"/>
      <c r="S85" s="85"/>
      <c r="T85" s="135"/>
      <c r="U85" s="85"/>
      <c r="V85" s="85"/>
      <c r="W85" s="85"/>
      <c r="X85" s="85"/>
      <c r="Y85" s="85"/>
      <c r="Z85" s="85"/>
      <c r="AA85" s="85"/>
      <c r="AB85" s="85"/>
      <c r="AC85" s="85"/>
      <c r="AD85" s="85"/>
    </row>
    <row r="86" ht="15.75" customHeight="1">
      <c r="A86" s="85"/>
      <c r="B86" s="85"/>
      <c r="C86" s="85"/>
      <c r="D86" s="85"/>
      <c r="E86" s="85"/>
      <c r="F86" s="85"/>
      <c r="G86" s="85"/>
      <c r="H86" s="85"/>
      <c r="I86" s="84"/>
      <c r="J86" s="84"/>
      <c r="K86" s="84"/>
      <c r="L86" s="85"/>
      <c r="M86" s="85"/>
      <c r="N86" s="85"/>
      <c r="O86" s="85"/>
      <c r="P86" s="85"/>
      <c r="Q86" s="85"/>
      <c r="R86" s="85"/>
      <c r="S86" s="85"/>
      <c r="T86" s="135"/>
      <c r="U86" s="85"/>
      <c r="V86" s="85"/>
      <c r="W86" s="85"/>
      <c r="X86" s="85"/>
      <c r="Y86" s="85"/>
      <c r="Z86" s="85"/>
      <c r="AA86" s="85"/>
      <c r="AB86" s="85"/>
      <c r="AC86" s="85"/>
      <c r="AD86" s="85"/>
    </row>
    <row r="87" ht="15.75" customHeight="1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135"/>
      <c r="U87" s="85"/>
      <c r="V87" s="85"/>
      <c r="W87" s="85"/>
      <c r="X87" s="85"/>
      <c r="Y87" s="85"/>
      <c r="Z87" s="85"/>
      <c r="AA87" s="85"/>
      <c r="AB87" s="85"/>
      <c r="AC87" s="85"/>
      <c r="AD87" s="85"/>
    </row>
    <row r="88" ht="15.75" customHeight="1">
      <c r="A88" s="85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135"/>
      <c r="U88" s="85"/>
      <c r="V88" s="85"/>
      <c r="W88" s="85"/>
      <c r="X88" s="85"/>
      <c r="Y88" s="85"/>
      <c r="Z88" s="85"/>
      <c r="AA88" s="85"/>
      <c r="AB88" s="85"/>
      <c r="AC88" s="85"/>
      <c r="AD88" s="85"/>
    </row>
    <row r="89" ht="15.75" customHeight="1">
      <c r="A89" s="85"/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135"/>
      <c r="U89" s="85"/>
      <c r="V89" s="85"/>
      <c r="W89" s="85"/>
      <c r="X89" s="85"/>
      <c r="Y89" s="85"/>
      <c r="Z89" s="85"/>
      <c r="AA89" s="85"/>
      <c r="AB89" s="85"/>
      <c r="AC89" s="85"/>
      <c r="AD89" s="85"/>
    </row>
    <row r="90" ht="15.75" customHeight="1">
      <c r="A90" s="85"/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135"/>
      <c r="U90" s="84"/>
      <c r="V90" s="84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  <c r="AI90" s="85"/>
      <c r="AJ90" s="85"/>
      <c r="AK90" s="85"/>
      <c r="AL90" s="85"/>
      <c r="AM90" s="85"/>
      <c r="AN90" s="85"/>
      <c r="AO90" s="85"/>
    </row>
    <row r="91" ht="15.75" customHeight="1">
      <c r="A91" s="8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135"/>
      <c r="U91" s="84"/>
      <c r="V91" s="84"/>
      <c r="W91" s="85"/>
      <c r="X91" s="85"/>
      <c r="Y91" s="85"/>
      <c r="Z91" s="85"/>
      <c r="AA91" s="85"/>
      <c r="AB91" s="85"/>
      <c r="AC91" s="85"/>
      <c r="AD91" s="85"/>
      <c r="AE91" s="85"/>
      <c r="AF91" s="85"/>
      <c r="AG91" s="85"/>
      <c r="AH91" s="85"/>
      <c r="AI91" s="85"/>
      <c r="AJ91" s="85"/>
      <c r="AK91" s="85"/>
      <c r="AL91" s="85"/>
      <c r="AM91" s="85"/>
      <c r="AN91" s="85"/>
      <c r="AO91" s="85"/>
    </row>
    <row r="92" ht="15.75" customHeight="1">
      <c r="A92" s="85"/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135"/>
      <c r="U92" s="84"/>
      <c r="V92" s="84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5"/>
      <c r="AH92" s="85"/>
      <c r="AI92" s="85"/>
      <c r="AJ92" s="85"/>
      <c r="AK92" s="85"/>
      <c r="AL92" s="85"/>
      <c r="AM92" s="85"/>
      <c r="AN92" s="85"/>
      <c r="AO92" s="85"/>
    </row>
    <row r="93" ht="15.75" customHeight="1">
      <c r="A93" s="85"/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135"/>
      <c r="U93" s="84"/>
      <c r="V93" s="84"/>
      <c r="W93" s="85"/>
      <c r="X93" s="85"/>
      <c r="Y93" s="85"/>
      <c r="Z93" s="85"/>
      <c r="AA93" s="85"/>
      <c r="AB93" s="85"/>
      <c r="AC93" s="85"/>
      <c r="AD93" s="85"/>
      <c r="AE93" s="85"/>
      <c r="AF93" s="85"/>
      <c r="AG93" s="85"/>
      <c r="AH93" s="85"/>
      <c r="AI93" s="85"/>
      <c r="AJ93" s="85"/>
      <c r="AK93" s="85"/>
      <c r="AL93" s="85"/>
      <c r="AM93" s="85"/>
      <c r="AN93" s="85"/>
      <c r="AO93" s="85"/>
    </row>
    <row r="94" ht="15.75" customHeight="1">
      <c r="A94" s="85"/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5"/>
      <c r="R94" s="85"/>
      <c r="S94" s="85"/>
      <c r="T94" s="135"/>
      <c r="U94" s="84"/>
      <c r="V94" s="84"/>
      <c r="W94" s="85"/>
      <c r="X94" s="85"/>
      <c r="Y94" s="85"/>
      <c r="Z94" s="85"/>
      <c r="AA94" s="85"/>
      <c r="AB94" s="85"/>
      <c r="AC94" s="85"/>
      <c r="AD94" s="85"/>
      <c r="AE94" s="85"/>
      <c r="AF94" s="85"/>
      <c r="AG94" s="85"/>
      <c r="AH94" s="85"/>
      <c r="AI94" s="85"/>
      <c r="AJ94" s="85"/>
      <c r="AK94" s="85"/>
      <c r="AL94" s="85"/>
      <c r="AM94" s="85"/>
      <c r="AN94" s="85"/>
      <c r="AO94" s="85"/>
    </row>
    <row r="95" ht="15.75" customHeight="1">
      <c r="A95" s="85"/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135"/>
      <c r="U95" s="84"/>
      <c r="V95" s="84"/>
      <c r="W95" s="85"/>
      <c r="X95" s="85"/>
      <c r="Y95" s="85"/>
      <c r="Z95" s="85"/>
      <c r="AA95" s="85"/>
      <c r="AB95" s="85"/>
      <c r="AC95" s="85"/>
      <c r="AD95" s="85"/>
      <c r="AE95" s="85"/>
      <c r="AF95" s="85"/>
      <c r="AG95" s="85"/>
      <c r="AH95" s="85"/>
      <c r="AI95" s="85"/>
      <c r="AJ95" s="85"/>
      <c r="AK95" s="85"/>
      <c r="AL95" s="85"/>
      <c r="AM95" s="85"/>
      <c r="AN95" s="85"/>
      <c r="AO95" s="85"/>
    </row>
    <row r="96" ht="15.75" customHeight="1">
      <c r="A96" s="85"/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135"/>
      <c r="U96" s="84"/>
      <c r="V96" s="84"/>
      <c r="W96" s="85"/>
      <c r="X96" s="85"/>
      <c r="Y96" s="85"/>
      <c r="Z96" s="85"/>
      <c r="AA96" s="85"/>
      <c r="AB96" s="85"/>
      <c r="AC96" s="85"/>
      <c r="AD96" s="85"/>
      <c r="AE96" s="85"/>
      <c r="AF96" s="85"/>
      <c r="AG96" s="85"/>
      <c r="AH96" s="85"/>
      <c r="AI96" s="85"/>
      <c r="AJ96" s="85"/>
      <c r="AK96" s="85"/>
      <c r="AL96" s="85"/>
      <c r="AM96" s="85"/>
      <c r="AN96" s="85"/>
      <c r="AO96" s="85"/>
    </row>
    <row r="97" ht="15.75" customHeight="1">
      <c r="A97" s="85"/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135"/>
      <c r="U97" s="84"/>
      <c r="V97" s="84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  <c r="AM97" s="85"/>
      <c r="AN97" s="85"/>
      <c r="AO97" s="85"/>
    </row>
    <row r="98" ht="15.75" customHeight="1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135"/>
      <c r="U98" s="84"/>
      <c r="V98" s="84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85"/>
    </row>
    <row r="99" ht="15.75" customHeight="1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135"/>
      <c r="U99" s="84"/>
      <c r="V99" s="84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</row>
    <row r="100" ht="15.75" customHeight="1">
      <c r="A100" s="85"/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135"/>
      <c r="U100" s="84"/>
      <c r="V100" s="84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</row>
    <row r="101" ht="15.75" customHeight="1">
      <c r="A101" s="85"/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135"/>
      <c r="U101" s="84"/>
      <c r="V101" s="84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5"/>
      <c r="AL101" s="85"/>
      <c r="AM101" s="85"/>
      <c r="AN101" s="85"/>
      <c r="AO101" s="85"/>
    </row>
    <row r="102" ht="15.75" customHeight="1">
      <c r="A102" s="85"/>
      <c r="B102" s="85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135"/>
      <c r="U102" s="84"/>
      <c r="V102" s="84"/>
      <c r="W102" s="85"/>
      <c r="X102" s="85"/>
      <c r="Y102" s="85"/>
      <c r="Z102" s="85"/>
      <c r="AA102" s="85"/>
      <c r="AB102" s="85"/>
      <c r="AC102" s="85"/>
      <c r="AD102" s="85"/>
      <c r="AE102" s="85"/>
      <c r="AF102" s="85"/>
      <c r="AG102" s="85"/>
      <c r="AH102" s="85"/>
      <c r="AI102" s="85"/>
      <c r="AJ102" s="85"/>
      <c r="AK102" s="85"/>
      <c r="AL102" s="85"/>
      <c r="AM102" s="85"/>
      <c r="AN102" s="85"/>
      <c r="AO102" s="85"/>
    </row>
    <row r="103" ht="15.75" customHeight="1">
      <c r="A103" s="85"/>
      <c r="B103" s="85"/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135"/>
      <c r="U103" s="84"/>
      <c r="V103" s="84"/>
      <c r="W103" s="85"/>
      <c r="X103" s="85"/>
      <c r="Y103" s="85"/>
      <c r="Z103" s="85"/>
      <c r="AA103" s="85"/>
      <c r="AB103" s="85"/>
      <c r="AC103" s="85"/>
      <c r="AD103" s="85"/>
      <c r="AE103" s="85"/>
      <c r="AF103" s="85"/>
      <c r="AG103" s="85"/>
      <c r="AH103" s="85"/>
      <c r="AI103" s="85"/>
      <c r="AJ103" s="85"/>
      <c r="AK103" s="85"/>
      <c r="AL103" s="85"/>
      <c r="AM103" s="85"/>
      <c r="AN103" s="85"/>
      <c r="AO103" s="85"/>
    </row>
    <row r="104" ht="15.75" customHeight="1">
      <c r="A104" s="85"/>
      <c r="B104" s="85"/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135"/>
      <c r="U104" s="84"/>
      <c r="V104" s="84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85"/>
      <c r="AK104" s="85"/>
      <c r="AL104" s="85"/>
      <c r="AM104" s="85"/>
      <c r="AN104" s="85"/>
      <c r="AO104" s="85"/>
    </row>
    <row r="105" ht="15.75" customHeight="1">
      <c r="A105" s="85"/>
      <c r="B105" s="85"/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5"/>
      <c r="R105" s="85"/>
      <c r="S105" s="85"/>
      <c r="T105" s="135"/>
      <c r="U105" s="84"/>
      <c r="V105" s="84"/>
      <c r="W105" s="85"/>
      <c r="X105" s="85"/>
      <c r="Y105" s="85"/>
      <c r="Z105" s="85"/>
      <c r="AA105" s="85"/>
      <c r="AB105" s="85"/>
      <c r="AC105" s="85"/>
      <c r="AD105" s="85"/>
      <c r="AE105" s="85"/>
      <c r="AF105" s="85"/>
      <c r="AG105" s="85"/>
      <c r="AH105" s="85"/>
      <c r="AI105" s="85"/>
      <c r="AJ105" s="85"/>
      <c r="AK105" s="85"/>
      <c r="AL105" s="85"/>
      <c r="AM105" s="85"/>
      <c r="AN105" s="85"/>
      <c r="AO105" s="85"/>
    </row>
    <row r="106" ht="15.75" customHeight="1">
      <c r="A106" s="85"/>
      <c r="B106" s="85"/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135"/>
      <c r="U106" s="84"/>
      <c r="V106" s="84"/>
      <c r="W106" s="85"/>
      <c r="X106" s="85"/>
      <c r="Y106" s="85"/>
      <c r="Z106" s="85"/>
      <c r="AA106" s="85"/>
      <c r="AB106" s="85"/>
      <c r="AC106" s="85"/>
      <c r="AD106" s="85"/>
      <c r="AE106" s="85"/>
      <c r="AF106" s="85"/>
      <c r="AG106" s="85"/>
      <c r="AH106" s="85"/>
      <c r="AI106" s="85"/>
      <c r="AJ106" s="85"/>
      <c r="AK106" s="85"/>
      <c r="AL106" s="85"/>
      <c r="AM106" s="85"/>
      <c r="AN106" s="85"/>
      <c r="AO106" s="85"/>
    </row>
    <row r="107" ht="15.75" customHeight="1">
      <c r="A107" s="85"/>
      <c r="B107" s="85"/>
      <c r="C107" s="85"/>
      <c r="D107" s="85"/>
      <c r="E107" s="85"/>
      <c r="F107" s="85"/>
      <c r="G107" s="85"/>
      <c r="H107" s="85"/>
      <c r="I107" s="85"/>
      <c r="J107" s="85"/>
      <c r="K107" s="85"/>
      <c r="L107" s="85"/>
      <c r="M107" s="85"/>
      <c r="N107" s="85"/>
      <c r="O107" s="85"/>
      <c r="P107" s="85"/>
      <c r="Q107" s="85"/>
      <c r="R107" s="85"/>
      <c r="S107" s="85"/>
      <c r="T107" s="135"/>
      <c r="U107" s="84"/>
      <c r="V107" s="84"/>
      <c r="W107" s="85"/>
      <c r="X107" s="85"/>
      <c r="Y107" s="85"/>
      <c r="Z107" s="85"/>
      <c r="AA107" s="85"/>
      <c r="AB107" s="85"/>
      <c r="AC107" s="85"/>
      <c r="AD107" s="85"/>
      <c r="AE107" s="85"/>
      <c r="AF107" s="85"/>
      <c r="AG107" s="85"/>
      <c r="AH107" s="85"/>
      <c r="AI107" s="85"/>
      <c r="AJ107" s="85"/>
      <c r="AK107" s="85"/>
      <c r="AL107" s="85"/>
      <c r="AM107" s="85"/>
      <c r="AN107" s="85"/>
      <c r="AO107" s="85"/>
    </row>
    <row r="108" ht="15.75" customHeight="1">
      <c r="A108" s="85"/>
      <c r="B108" s="85"/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5"/>
      <c r="P108" s="85"/>
      <c r="Q108" s="85"/>
      <c r="R108" s="85"/>
      <c r="S108" s="85"/>
      <c r="T108" s="135"/>
      <c r="U108" s="84"/>
      <c r="V108" s="84"/>
      <c r="W108" s="85"/>
      <c r="X108" s="85"/>
      <c r="Y108" s="85"/>
      <c r="Z108" s="85"/>
      <c r="AA108" s="85"/>
      <c r="AB108" s="85"/>
      <c r="AC108" s="85"/>
      <c r="AD108" s="85"/>
      <c r="AE108" s="85"/>
      <c r="AF108" s="85"/>
      <c r="AG108" s="85"/>
      <c r="AH108" s="85"/>
      <c r="AI108" s="85"/>
      <c r="AJ108" s="85"/>
      <c r="AK108" s="85"/>
      <c r="AL108" s="85"/>
      <c r="AM108" s="85"/>
      <c r="AN108" s="85"/>
      <c r="AO108" s="85"/>
    </row>
    <row r="109" ht="15.75" customHeight="1">
      <c r="A109" s="85"/>
      <c r="B109" s="85"/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5"/>
      <c r="R109" s="85"/>
      <c r="S109" s="85"/>
      <c r="T109" s="135"/>
      <c r="U109" s="84"/>
      <c r="V109" s="84"/>
      <c r="W109" s="85"/>
      <c r="X109" s="85"/>
      <c r="Y109" s="85"/>
      <c r="Z109" s="85"/>
      <c r="AA109" s="85"/>
      <c r="AB109" s="85"/>
      <c r="AC109" s="85"/>
      <c r="AD109" s="85"/>
      <c r="AE109" s="85"/>
      <c r="AF109" s="85"/>
      <c r="AG109" s="85"/>
      <c r="AH109" s="85"/>
      <c r="AI109" s="85"/>
      <c r="AJ109" s="85"/>
      <c r="AK109" s="85"/>
      <c r="AL109" s="85"/>
      <c r="AM109" s="85"/>
      <c r="AN109" s="85"/>
      <c r="AO109" s="85"/>
    </row>
    <row r="110" ht="15.75" customHeight="1">
      <c r="A110" s="85"/>
      <c r="B110" s="85"/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85"/>
      <c r="R110" s="85"/>
      <c r="S110" s="85"/>
      <c r="T110" s="135"/>
      <c r="U110" s="84"/>
      <c r="V110" s="84"/>
      <c r="W110" s="85"/>
      <c r="X110" s="85"/>
      <c r="Y110" s="85"/>
      <c r="Z110" s="85"/>
      <c r="AA110" s="85"/>
      <c r="AB110" s="85"/>
      <c r="AC110" s="85"/>
      <c r="AD110" s="85"/>
      <c r="AE110" s="85"/>
      <c r="AF110" s="85"/>
      <c r="AG110" s="85"/>
      <c r="AH110" s="85"/>
      <c r="AI110" s="85"/>
      <c r="AJ110" s="85"/>
      <c r="AK110" s="85"/>
      <c r="AL110" s="85"/>
      <c r="AM110" s="85"/>
      <c r="AN110" s="85"/>
      <c r="AO110" s="85"/>
    </row>
    <row r="111" ht="15.75" customHeight="1">
      <c r="A111" s="85"/>
      <c r="B111" s="85"/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5"/>
      <c r="R111" s="85"/>
      <c r="S111" s="85"/>
      <c r="T111" s="135"/>
      <c r="U111" s="84"/>
      <c r="V111" s="84"/>
      <c r="W111" s="85"/>
      <c r="X111" s="85"/>
      <c r="Y111" s="85"/>
      <c r="Z111" s="85"/>
      <c r="AA111" s="85"/>
      <c r="AB111" s="85"/>
      <c r="AC111" s="85"/>
      <c r="AD111" s="85"/>
      <c r="AE111" s="85"/>
      <c r="AF111" s="85"/>
      <c r="AG111" s="85"/>
      <c r="AH111" s="85"/>
      <c r="AI111" s="85"/>
      <c r="AJ111" s="85"/>
      <c r="AK111" s="85"/>
      <c r="AL111" s="85"/>
      <c r="AM111" s="85"/>
      <c r="AN111" s="85"/>
      <c r="AO111" s="85"/>
    </row>
    <row r="112" ht="15.75" customHeight="1">
      <c r="A112" s="85"/>
      <c r="B112" s="85"/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P112" s="85"/>
      <c r="Q112" s="85"/>
      <c r="R112" s="85"/>
      <c r="S112" s="85"/>
      <c r="T112" s="135"/>
      <c r="U112" s="84"/>
      <c r="V112" s="84"/>
      <c r="W112" s="85"/>
      <c r="X112" s="85"/>
      <c r="Y112" s="85"/>
      <c r="Z112" s="85"/>
      <c r="AA112" s="85"/>
      <c r="AB112" s="85"/>
      <c r="AC112" s="85"/>
      <c r="AD112" s="85"/>
      <c r="AE112" s="85"/>
      <c r="AF112" s="85"/>
      <c r="AG112" s="85"/>
      <c r="AH112" s="85"/>
      <c r="AI112" s="85"/>
      <c r="AJ112" s="85"/>
      <c r="AK112" s="85"/>
      <c r="AL112" s="85"/>
      <c r="AM112" s="85"/>
      <c r="AN112" s="85"/>
      <c r="AO112" s="85"/>
    </row>
    <row r="113" ht="15.75" customHeight="1">
      <c r="A113" s="85"/>
      <c r="B113" s="85"/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135"/>
      <c r="U113" s="84"/>
      <c r="V113" s="84"/>
      <c r="W113" s="85"/>
      <c r="X113" s="85"/>
      <c r="Y113" s="85"/>
      <c r="Z113" s="85"/>
      <c r="AA113" s="85"/>
      <c r="AB113" s="85"/>
      <c r="AC113" s="85"/>
      <c r="AD113" s="85"/>
      <c r="AE113" s="85"/>
      <c r="AF113" s="85"/>
      <c r="AG113" s="85"/>
      <c r="AH113" s="85"/>
      <c r="AI113" s="85"/>
      <c r="AJ113" s="85"/>
      <c r="AK113" s="85"/>
      <c r="AL113" s="85"/>
      <c r="AM113" s="85"/>
      <c r="AN113" s="85"/>
      <c r="AO113" s="85"/>
    </row>
    <row r="114" ht="15.75" customHeight="1">
      <c r="A114" s="85"/>
      <c r="B114" s="85"/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135"/>
      <c r="U114" s="84"/>
      <c r="V114" s="84"/>
      <c r="W114" s="85"/>
      <c r="X114" s="85"/>
      <c r="Y114" s="85"/>
      <c r="Z114" s="85"/>
      <c r="AA114" s="85"/>
      <c r="AB114" s="85"/>
      <c r="AC114" s="85"/>
      <c r="AD114" s="85"/>
      <c r="AE114" s="85"/>
      <c r="AF114" s="85"/>
      <c r="AG114" s="85"/>
      <c r="AH114" s="85"/>
      <c r="AI114" s="85"/>
      <c r="AJ114" s="85"/>
      <c r="AK114" s="85"/>
      <c r="AL114" s="85"/>
      <c r="AM114" s="85"/>
      <c r="AN114" s="85"/>
      <c r="AO114" s="85"/>
    </row>
    <row r="115" ht="15.75" customHeight="1">
      <c r="A115" s="85"/>
      <c r="B115" s="85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135"/>
      <c r="U115" s="84"/>
      <c r="V115" s="84"/>
      <c r="W115" s="85"/>
      <c r="X115" s="85"/>
      <c r="Y115" s="85"/>
      <c r="Z115" s="85"/>
      <c r="AA115" s="85"/>
      <c r="AB115" s="85"/>
      <c r="AC115" s="85"/>
      <c r="AD115" s="85"/>
      <c r="AE115" s="85"/>
      <c r="AF115" s="85"/>
      <c r="AG115" s="85"/>
      <c r="AH115" s="85"/>
      <c r="AI115" s="85"/>
      <c r="AJ115" s="85"/>
      <c r="AK115" s="85"/>
      <c r="AL115" s="85"/>
      <c r="AM115" s="85"/>
      <c r="AN115" s="85"/>
      <c r="AO115" s="85"/>
    </row>
    <row r="116" ht="15.75" customHeight="1">
      <c r="A116" s="85"/>
      <c r="B116" s="85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135"/>
      <c r="U116" s="84"/>
      <c r="V116" s="84"/>
      <c r="W116" s="85"/>
      <c r="X116" s="85"/>
      <c r="Y116" s="85"/>
      <c r="Z116" s="85"/>
      <c r="AA116" s="85"/>
      <c r="AB116" s="85"/>
      <c r="AC116" s="85"/>
      <c r="AD116" s="85"/>
      <c r="AE116" s="85"/>
      <c r="AF116" s="85"/>
      <c r="AG116" s="85"/>
      <c r="AH116" s="85"/>
      <c r="AI116" s="85"/>
      <c r="AJ116" s="85"/>
      <c r="AK116" s="85"/>
      <c r="AL116" s="85"/>
      <c r="AM116" s="85"/>
      <c r="AN116" s="85"/>
      <c r="AO116" s="85"/>
    </row>
    <row r="117" ht="15.75" customHeight="1">
      <c r="A117" s="85"/>
      <c r="B117" s="85"/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5"/>
      <c r="R117" s="85"/>
      <c r="S117" s="85"/>
      <c r="T117" s="135"/>
      <c r="U117" s="84"/>
      <c r="V117" s="84"/>
      <c r="W117" s="85"/>
      <c r="X117" s="85"/>
      <c r="Y117" s="85"/>
      <c r="Z117" s="85"/>
      <c r="AA117" s="85"/>
      <c r="AB117" s="85"/>
      <c r="AC117" s="85"/>
      <c r="AD117" s="85"/>
      <c r="AE117" s="85"/>
      <c r="AF117" s="85"/>
      <c r="AG117" s="85"/>
      <c r="AH117" s="85"/>
      <c r="AI117" s="85"/>
      <c r="AJ117" s="85"/>
      <c r="AK117" s="85"/>
      <c r="AL117" s="85"/>
      <c r="AM117" s="85"/>
      <c r="AN117" s="85"/>
      <c r="AO117" s="85"/>
    </row>
    <row r="118" ht="15.75" customHeight="1">
      <c r="A118" s="85"/>
      <c r="B118" s="85"/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135"/>
      <c r="U118" s="84"/>
      <c r="V118" s="84"/>
      <c r="W118" s="85"/>
      <c r="X118" s="85"/>
      <c r="Y118" s="85"/>
      <c r="Z118" s="85"/>
      <c r="AA118" s="85"/>
      <c r="AB118" s="85"/>
      <c r="AC118" s="85"/>
      <c r="AD118" s="85"/>
      <c r="AE118" s="85"/>
      <c r="AF118" s="85"/>
      <c r="AG118" s="85"/>
      <c r="AH118" s="85"/>
      <c r="AI118" s="85"/>
      <c r="AJ118" s="85"/>
      <c r="AK118" s="85"/>
      <c r="AL118" s="85"/>
      <c r="AM118" s="85"/>
      <c r="AN118" s="85"/>
      <c r="AO118" s="85"/>
    </row>
    <row r="119" ht="15.75" customHeight="1">
      <c r="A119" s="85"/>
      <c r="B119" s="85"/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85"/>
      <c r="R119" s="85"/>
      <c r="S119" s="85"/>
      <c r="T119" s="135"/>
      <c r="U119" s="84"/>
      <c r="V119" s="84"/>
      <c r="W119" s="85"/>
      <c r="X119" s="85"/>
      <c r="Y119" s="85"/>
      <c r="Z119" s="85"/>
      <c r="AA119" s="85"/>
      <c r="AB119" s="85"/>
      <c r="AC119" s="85"/>
      <c r="AD119" s="85"/>
      <c r="AE119" s="85"/>
      <c r="AF119" s="85"/>
      <c r="AG119" s="85"/>
      <c r="AH119" s="85"/>
      <c r="AI119" s="85"/>
      <c r="AJ119" s="85"/>
      <c r="AK119" s="85"/>
      <c r="AL119" s="85"/>
      <c r="AM119" s="85"/>
      <c r="AN119" s="85"/>
      <c r="AO119" s="85"/>
    </row>
    <row r="120" ht="15.75" customHeight="1">
      <c r="A120" s="85"/>
      <c r="B120" s="85"/>
      <c r="C120" s="85"/>
      <c r="D120" s="85"/>
      <c r="E120" s="85"/>
      <c r="F120" s="85"/>
      <c r="G120" s="85"/>
      <c r="H120" s="85"/>
      <c r="I120" s="85"/>
      <c r="J120" s="85"/>
      <c r="K120" s="85"/>
      <c r="L120" s="85"/>
      <c r="M120" s="85"/>
      <c r="N120" s="85"/>
      <c r="O120" s="85"/>
      <c r="P120" s="85"/>
      <c r="Q120" s="85"/>
      <c r="R120" s="85"/>
      <c r="S120" s="85"/>
      <c r="T120" s="135"/>
      <c r="U120" s="84"/>
      <c r="V120" s="84"/>
      <c r="W120" s="85"/>
      <c r="X120" s="85"/>
      <c r="Y120" s="85"/>
      <c r="Z120" s="85"/>
      <c r="AA120" s="85"/>
      <c r="AB120" s="85"/>
      <c r="AC120" s="85"/>
      <c r="AD120" s="85"/>
      <c r="AE120" s="85"/>
      <c r="AF120" s="85"/>
      <c r="AG120" s="85"/>
      <c r="AH120" s="85"/>
      <c r="AI120" s="85"/>
      <c r="AJ120" s="85"/>
      <c r="AK120" s="85"/>
      <c r="AL120" s="85"/>
      <c r="AM120" s="85"/>
      <c r="AN120" s="85"/>
      <c r="AO120" s="85"/>
    </row>
    <row r="121" ht="15.75" customHeight="1">
      <c r="A121" s="85"/>
      <c r="B121" s="85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5"/>
      <c r="R121" s="85"/>
      <c r="S121" s="85"/>
      <c r="T121" s="135"/>
      <c r="U121" s="84"/>
      <c r="V121" s="84"/>
      <c r="W121" s="85"/>
      <c r="X121" s="85"/>
      <c r="Y121" s="85"/>
      <c r="Z121" s="85"/>
      <c r="AA121" s="85"/>
      <c r="AB121" s="85"/>
      <c r="AC121" s="85"/>
      <c r="AD121" s="85"/>
      <c r="AE121" s="85"/>
      <c r="AF121" s="85"/>
      <c r="AG121" s="85"/>
      <c r="AH121" s="85"/>
      <c r="AI121" s="85"/>
      <c r="AJ121" s="85"/>
      <c r="AK121" s="85"/>
      <c r="AL121" s="85"/>
      <c r="AM121" s="85"/>
      <c r="AN121" s="85"/>
      <c r="AO121" s="85"/>
    </row>
    <row r="122" ht="15.75" customHeight="1">
      <c r="A122" s="85"/>
      <c r="B122" s="85"/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5"/>
      <c r="P122" s="85"/>
      <c r="Q122" s="85"/>
      <c r="R122" s="85"/>
      <c r="S122" s="85"/>
      <c r="T122" s="135"/>
      <c r="U122" s="84"/>
      <c r="V122" s="84"/>
      <c r="W122" s="85"/>
      <c r="X122" s="85"/>
      <c r="Y122" s="85"/>
      <c r="Z122" s="85"/>
      <c r="AA122" s="85"/>
      <c r="AB122" s="85"/>
      <c r="AC122" s="85"/>
      <c r="AD122" s="85"/>
      <c r="AE122" s="85"/>
      <c r="AF122" s="85"/>
      <c r="AG122" s="85"/>
      <c r="AH122" s="85"/>
      <c r="AI122" s="85"/>
      <c r="AJ122" s="85"/>
      <c r="AK122" s="85"/>
      <c r="AL122" s="85"/>
      <c r="AM122" s="85"/>
      <c r="AN122" s="85"/>
      <c r="AO122" s="85"/>
    </row>
    <row r="123" ht="15.75" customHeight="1">
      <c r="A123" s="85"/>
      <c r="B123" s="85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5"/>
      <c r="R123" s="85"/>
      <c r="S123" s="85"/>
      <c r="T123" s="135"/>
      <c r="U123" s="84"/>
      <c r="V123" s="84"/>
      <c r="W123" s="85"/>
      <c r="X123" s="85"/>
      <c r="Y123" s="85"/>
      <c r="Z123" s="85"/>
      <c r="AA123" s="85"/>
      <c r="AB123" s="85"/>
      <c r="AC123" s="85"/>
      <c r="AD123" s="85"/>
      <c r="AE123" s="85"/>
      <c r="AF123" s="85"/>
      <c r="AG123" s="85"/>
      <c r="AH123" s="85"/>
      <c r="AI123" s="85"/>
      <c r="AJ123" s="85"/>
      <c r="AK123" s="85"/>
      <c r="AL123" s="85"/>
      <c r="AM123" s="85"/>
      <c r="AN123" s="85"/>
      <c r="AO123" s="85"/>
    </row>
    <row r="124" ht="15.75" customHeight="1">
      <c r="A124" s="85"/>
      <c r="B124" s="85"/>
      <c r="C124" s="85"/>
      <c r="D124" s="85"/>
      <c r="E124" s="85"/>
      <c r="F124" s="85"/>
      <c r="G124" s="85"/>
      <c r="H124" s="85"/>
      <c r="I124" s="85"/>
      <c r="J124" s="85"/>
      <c r="K124" s="85"/>
      <c r="L124" s="85"/>
      <c r="M124" s="85"/>
      <c r="N124" s="85"/>
      <c r="O124" s="85"/>
      <c r="P124" s="85"/>
      <c r="Q124" s="85"/>
      <c r="R124" s="85"/>
      <c r="S124" s="85"/>
      <c r="T124" s="135"/>
      <c r="U124" s="84"/>
      <c r="V124" s="84"/>
      <c r="W124" s="85"/>
      <c r="X124" s="85"/>
      <c r="Y124" s="85"/>
      <c r="Z124" s="85"/>
      <c r="AA124" s="85"/>
      <c r="AB124" s="85"/>
      <c r="AC124" s="85"/>
      <c r="AD124" s="85"/>
      <c r="AE124" s="85"/>
      <c r="AF124" s="85"/>
      <c r="AG124" s="85"/>
      <c r="AH124" s="85"/>
      <c r="AI124" s="85"/>
      <c r="AJ124" s="85"/>
      <c r="AK124" s="85"/>
      <c r="AL124" s="85"/>
      <c r="AM124" s="85"/>
      <c r="AN124" s="85"/>
      <c r="AO124" s="85"/>
    </row>
    <row r="125" ht="15.75" customHeight="1">
      <c r="A125" s="85"/>
      <c r="B125" s="85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135"/>
      <c r="U125" s="84"/>
      <c r="V125" s="84"/>
      <c r="W125" s="85"/>
      <c r="X125" s="85"/>
      <c r="Y125" s="85"/>
      <c r="Z125" s="85"/>
      <c r="AA125" s="85"/>
      <c r="AB125" s="85"/>
      <c r="AC125" s="85"/>
      <c r="AD125" s="85"/>
      <c r="AE125" s="85"/>
      <c r="AF125" s="85"/>
      <c r="AG125" s="85"/>
      <c r="AH125" s="85"/>
      <c r="AI125" s="85"/>
      <c r="AJ125" s="85"/>
      <c r="AK125" s="85"/>
      <c r="AL125" s="85"/>
      <c r="AM125" s="85"/>
      <c r="AN125" s="85"/>
      <c r="AO125" s="85"/>
    </row>
    <row r="126" ht="15.75" customHeight="1">
      <c r="A126" s="85"/>
      <c r="B126" s="85"/>
      <c r="C126" s="85"/>
      <c r="D126" s="85"/>
      <c r="E126" s="85"/>
      <c r="F126" s="85"/>
      <c r="G126" s="85"/>
      <c r="H126" s="85"/>
      <c r="I126" s="85"/>
      <c r="J126" s="85"/>
      <c r="K126" s="85"/>
      <c r="L126" s="85"/>
      <c r="M126" s="85"/>
      <c r="N126" s="85"/>
      <c r="O126" s="85"/>
      <c r="P126" s="85"/>
      <c r="Q126" s="85"/>
      <c r="R126" s="85"/>
      <c r="S126" s="85"/>
      <c r="T126" s="135"/>
      <c r="U126" s="84"/>
      <c r="V126" s="84"/>
      <c r="W126" s="85"/>
      <c r="X126" s="85"/>
      <c r="Y126" s="85"/>
      <c r="Z126" s="85"/>
      <c r="AA126" s="85"/>
      <c r="AB126" s="85"/>
      <c r="AC126" s="85"/>
      <c r="AD126" s="85"/>
      <c r="AE126" s="85"/>
      <c r="AF126" s="85"/>
      <c r="AG126" s="85"/>
      <c r="AH126" s="85"/>
      <c r="AI126" s="85"/>
      <c r="AJ126" s="85"/>
      <c r="AK126" s="85"/>
      <c r="AL126" s="85"/>
      <c r="AM126" s="85"/>
      <c r="AN126" s="85"/>
      <c r="AO126" s="85"/>
    </row>
    <row r="127" ht="15.75" customHeight="1">
      <c r="A127" s="85"/>
      <c r="B127" s="85"/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135"/>
      <c r="U127" s="84"/>
      <c r="V127" s="84"/>
      <c r="W127" s="85"/>
      <c r="X127" s="85"/>
      <c r="Y127" s="85"/>
      <c r="Z127" s="85"/>
      <c r="AA127" s="85"/>
      <c r="AB127" s="85"/>
      <c r="AC127" s="85"/>
      <c r="AD127" s="85"/>
      <c r="AE127" s="85"/>
      <c r="AF127" s="85"/>
      <c r="AG127" s="85"/>
      <c r="AH127" s="85"/>
      <c r="AI127" s="85"/>
      <c r="AJ127" s="85"/>
      <c r="AK127" s="85"/>
      <c r="AL127" s="85"/>
      <c r="AM127" s="85"/>
      <c r="AN127" s="85"/>
      <c r="AO127" s="85"/>
    </row>
    <row r="128" ht="15.75" customHeight="1">
      <c r="A128" s="85"/>
      <c r="B128" s="85"/>
      <c r="C128" s="85"/>
      <c r="D128" s="85"/>
      <c r="E128" s="85"/>
      <c r="F128" s="85"/>
      <c r="G128" s="85"/>
      <c r="H128" s="85"/>
      <c r="I128" s="85"/>
      <c r="J128" s="85"/>
      <c r="K128" s="85"/>
      <c r="L128" s="85"/>
      <c r="M128" s="85"/>
      <c r="N128" s="85"/>
      <c r="O128" s="85"/>
      <c r="P128" s="85"/>
      <c r="Q128" s="85"/>
      <c r="R128" s="85"/>
      <c r="S128" s="85"/>
      <c r="T128" s="135"/>
      <c r="U128" s="84"/>
      <c r="V128" s="84"/>
      <c r="W128" s="85"/>
      <c r="X128" s="85"/>
      <c r="Y128" s="85"/>
      <c r="Z128" s="85"/>
      <c r="AA128" s="85"/>
      <c r="AB128" s="85"/>
      <c r="AC128" s="85"/>
      <c r="AD128" s="85"/>
      <c r="AE128" s="85"/>
      <c r="AF128" s="85"/>
      <c r="AG128" s="85"/>
      <c r="AH128" s="85"/>
      <c r="AI128" s="85"/>
      <c r="AJ128" s="85"/>
      <c r="AK128" s="85"/>
      <c r="AL128" s="85"/>
      <c r="AM128" s="85"/>
      <c r="AN128" s="85"/>
      <c r="AO128" s="85"/>
    </row>
    <row r="129" ht="15.75" customHeight="1">
      <c r="A129" s="85"/>
      <c r="B129" s="85"/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135"/>
      <c r="U129" s="84"/>
      <c r="V129" s="84"/>
      <c r="W129" s="85"/>
      <c r="X129" s="85"/>
      <c r="Y129" s="85"/>
      <c r="Z129" s="85"/>
      <c r="AA129" s="85"/>
      <c r="AB129" s="85"/>
      <c r="AC129" s="85"/>
      <c r="AD129" s="85"/>
      <c r="AE129" s="85"/>
      <c r="AF129" s="85"/>
      <c r="AG129" s="85"/>
      <c r="AH129" s="85"/>
      <c r="AI129" s="85"/>
      <c r="AJ129" s="85"/>
      <c r="AK129" s="85"/>
      <c r="AL129" s="85"/>
      <c r="AM129" s="85"/>
      <c r="AN129" s="85"/>
      <c r="AO129" s="85"/>
    </row>
    <row r="130" ht="15.75" customHeight="1">
      <c r="A130" s="85"/>
      <c r="B130" s="85"/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135"/>
      <c r="U130" s="84"/>
      <c r="V130" s="84"/>
      <c r="W130" s="85"/>
      <c r="X130" s="85"/>
      <c r="Y130" s="85"/>
      <c r="Z130" s="85"/>
      <c r="AA130" s="85"/>
      <c r="AB130" s="85"/>
      <c r="AC130" s="85"/>
      <c r="AD130" s="85"/>
      <c r="AE130" s="85"/>
      <c r="AF130" s="85"/>
      <c r="AG130" s="85"/>
      <c r="AH130" s="85"/>
      <c r="AI130" s="85"/>
      <c r="AJ130" s="85"/>
      <c r="AK130" s="85"/>
      <c r="AL130" s="85"/>
      <c r="AM130" s="85"/>
      <c r="AN130" s="85"/>
      <c r="AO130" s="85"/>
    </row>
    <row r="131" ht="15.75" customHeight="1">
      <c r="A131" s="85"/>
      <c r="B131" s="85"/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85"/>
      <c r="R131" s="85"/>
      <c r="S131" s="85"/>
      <c r="T131" s="135"/>
      <c r="U131" s="84"/>
      <c r="V131" s="84"/>
      <c r="W131" s="85"/>
      <c r="X131" s="85"/>
      <c r="Y131" s="85"/>
      <c r="Z131" s="85"/>
      <c r="AA131" s="85"/>
      <c r="AB131" s="85"/>
      <c r="AC131" s="85"/>
      <c r="AD131" s="85"/>
      <c r="AE131" s="85"/>
      <c r="AF131" s="85"/>
      <c r="AG131" s="85"/>
      <c r="AH131" s="85"/>
      <c r="AI131" s="85"/>
      <c r="AJ131" s="85"/>
      <c r="AK131" s="85"/>
      <c r="AL131" s="85"/>
      <c r="AM131" s="85"/>
      <c r="AN131" s="85"/>
      <c r="AO131" s="85"/>
    </row>
    <row r="132" ht="15.75" customHeight="1">
      <c r="A132" s="85"/>
      <c r="B132" s="85"/>
      <c r="C132" s="85"/>
      <c r="D132" s="85"/>
      <c r="E132" s="85"/>
      <c r="F132" s="85"/>
      <c r="G132" s="85"/>
      <c r="H132" s="85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135"/>
      <c r="U132" s="84"/>
      <c r="V132" s="84"/>
      <c r="W132" s="85"/>
      <c r="X132" s="85"/>
      <c r="Y132" s="85"/>
      <c r="Z132" s="85"/>
      <c r="AA132" s="85"/>
      <c r="AB132" s="85"/>
      <c r="AC132" s="85"/>
      <c r="AD132" s="85"/>
      <c r="AE132" s="85"/>
      <c r="AF132" s="85"/>
      <c r="AG132" s="85"/>
      <c r="AH132" s="85"/>
      <c r="AI132" s="85"/>
      <c r="AJ132" s="85"/>
      <c r="AK132" s="85"/>
      <c r="AL132" s="85"/>
      <c r="AM132" s="85"/>
      <c r="AN132" s="85"/>
      <c r="AO132" s="85"/>
    </row>
    <row r="133" ht="15.75" customHeight="1">
      <c r="A133" s="85"/>
      <c r="B133" s="85"/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P133" s="85"/>
      <c r="Q133" s="85"/>
      <c r="R133" s="85"/>
      <c r="S133" s="85"/>
      <c r="T133" s="135"/>
      <c r="U133" s="84"/>
      <c r="V133" s="84"/>
      <c r="W133" s="85"/>
      <c r="X133" s="85"/>
      <c r="Y133" s="85"/>
      <c r="Z133" s="85"/>
      <c r="AA133" s="85"/>
      <c r="AB133" s="85"/>
      <c r="AC133" s="85"/>
      <c r="AD133" s="85"/>
      <c r="AE133" s="85"/>
      <c r="AF133" s="85"/>
      <c r="AG133" s="85"/>
      <c r="AH133" s="85"/>
      <c r="AI133" s="85"/>
      <c r="AJ133" s="85"/>
      <c r="AK133" s="85"/>
      <c r="AL133" s="85"/>
      <c r="AM133" s="85"/>
      <c r="AN133" s="85"/>
      <c r="AO133" s="85"/>
    </row>
    <row r="134" ht="15.75" customHeight="1">
      <c r="A134" s="85"/>
      <c r="B134" s="85"/>
      <c r="C134" s="85"/>
      <c r="D134" s="85"/>
      <c r="E134" s="85"/>
      <c r="F134" s="85"/>
      <c r="G134" s="85"/>
      <c r="H134" s="85"/>
      <c r="I134" s="85"/>
      <c r="J134" s="85"/>
      <c r="K134" s="85"/>
      <c r="L134" s="85"/>
      <c r="M134" s="85"/>
      <c r="N134" s="85"/>
      <c r="O134" s="85"/>
      <c r="P134" s="85"/>
      <c r="Q134" s="85"/>
      <c r="R134" s="85"/>
      <c r="S134" s="85"/>
      <c r="T134" s="135"/>
      <c r="U134" s="84"/>
      <c r="V134" s="84"/>
      <c r="W134" s="85"/>
      <c r="X134" s="85"/>
      <c r="Y134" s="85"/>
      <c r="Z134" s="85"/>
      <c r="AA134" s="85"/>
      <c r="AB134" s="85"/>
      <c r="AC134" s="85"/>
      <c r="AD134" s="85"/>
      <c r="AE134" s="85"/>
      <c r="AF134" s="85"/>
      <c r="AG134" s="85"/>
      <c r="AH134" s="85"/>
      <c r="AI134" s="85"/>
      <c r="AJ134" s="85"/>
      <c r="AK134" s="85"/>
      <c r="AL134" s="85"/>
      <c r="AM134" s="85"/>
      <c r="AN134" s="85"/>
      <c r="AO134" s="85"/>
    </row>
    <row r="135" ht="15.75" customHeight="1">
      <c r="A135" s="85"/>
      <c r="B135" s="85"/>
      <c r="C135" s="85"/>
      <c r="D135" s="85"/>
      <c r="E135" s="85"/>
      <c r="F135" s="85"/>
      <c r="G135" s="85"/>
      <c r="H135" s="85"/>
      <c r="I135" s="85"/>
      <c r="J135" s="85"/>
      <c r="K135" s="85"/>
      <c r="L135" s="85"/>
      <c r="M135" s="85"/>
      <c r="N135" s="85"/>
      <c r="O135" s="85"/>
      <c r="P135" s="85"/>
      <c r="Q135" s="85"/>
      <c r="R135" s="85"/>
      <c r="S135" s="85"/>
      <c r="T135" s="135"/>
      <c r="U135" s="84"/>
      <c r="V135" s="84"/>
      <c r="W135" s="85"/>
      <c r="X135" s="85"/>
      <c r="Y135" s="85"/>
      <c r="Z135" s="85"/>
      <c r="AA135" s="85"/>
      <c r="AB135" s="85"/>
      <c r="AC135" s="85"/>
      <c r="AD135" s="85"/>
      <c r="AE135" s="85"/>
      <c r="AF135" s="85"/>
      <c r="AG135" s="85"/>
      <c r="AH135" s="85"/>
      <c r="AI135" s="85"/>
      <c r="AJ135" s="85"/>
      <c r="AK135" s="85"/>
      <c r="AL135" s="85"/>
      <c r="AM135" s="85"/>
      <c r="AN135" s="85"/>
      <c r="AO135" s="85"/>
    </row>
    <row r="136" ht="15.75" customHeight="1">
      <c r="A136" s="85"/>
      <c r="B136" s="85"/>
      <c r="C136" s="85"/>
      <c r="D136" s="85"/>
      <c r="E136" s="85"/>
      <c r="F136" s="85"/>
      <c r="G136" s="85"/>
      <c r="H136" s="85"/>
      <c r="I136" s="85"/>
      <c r="J136" s="85"/>
      <c r="K136" s="85"/>
      <c r="L136" s="85"/>
      <c r="M136" s="85"/>
      <c r="N136" s="85"/>
      <c r="O136" s="85"/>
      <c r="P136" s="85"/>
      <c r="Q136" s="85"/>
      <c r="R136" s="85"/>
      <c r="S136" s="85"/>
      <c r="T136" s="135"/>
      <c r="U136" s="84"/>
      <c r="V136" s="84"/>
      <c r="W136" s="85"/>
      <c r="X136" s="85"/>
      <c r="Y136" s="85"/>
      <c r="Z136" s="85"/>
      <c r="AA136" s="85"/>
      <c r="AB136" s="85"/>
      <c r="AC136" s="85"/>
      <c r="AD136" s="85"/>
      <c r="AE136" s="85"/>
      <c r="AF136" s="85"/>
      <c r="AG136" s="85"/>
      <c r="AH136" s="85"/>
      <c r="AI136" s="85"/>
      <c r="AJ136" s="85"/>
      <c r="AK136" s="85"/>
      <c r="AL136" s="85"/>
      <c r="AM136" s="85"/>
      <c r="AN136" s="85"/>
      <c r="AO136" s="85"/>
    </row>
    <row r="137" ht="15.75" customHeight="1">
      <c r="A137" s="85"/>
      <c r="B137" s="85"/>
      <c r="C137" s="85"/>
      <c r="D137" s="85"/>
      <c r="E137" s="85"/>
      <c r="F137" s="85"/>
      <c r="G137" s="85"/>
      <c r="H137" s="85"/>
      <c r="I137" s="85"/>
      <c r="J137" s="85"/>
      <c r="K137" s="85"/>
      <c r="L137" s="85"/>
      <c r="M137" s="85"/>
      <c r="N137" s="85"/>
      <c r="O137" s="85"/>
      <c r="P137" s="85"/>
      <c r="Q137" s="85"/>
      <c r="R137" s="85"/>
      <c r="S137" s="85"/>
      <c r="T137" s="135"/>
      <c r="U137" s="84"/>
      <c r="V137" s="84"/>
      <c r="W137" s="85"/>
      <c r="X137" s="85"/>
      <c r="Y137" s="85"/>
      <c r="Z137" s="85"/>
      <c r="AA137" s="85"/>
      <c r="AB137" s="85"/>
      <c r="AC137" s="85"/>
      <c r="AD137" s="85"/>
      <c r="AE137" s="85"/>
      <c r="AF137" s="85"/>
      <c r="AG137" s="85"/>
      <c r="AH137" s="85"/>
      <c r="AI137" s="85"/>
      <c r="AJ137" s="85"/>
      <c r="AK137" s="85"/>
      <c r="AL137" s="85"/>
      <c r="AM137" s="85"/>
      <c r="AN137" s="85"/>
      <c r="AO137" s="85"/>
    </row>
    <row r="138" ht="15.75" customHeight="1">
      <c r="A138" s="85"/>
      <c r="B138" s="85"/>
      <c r="C138" s="85"/>
      <c r="D138" s="85"/>
      <c r="E138" s="85"/>
      <c r="F138" s="85"/>
      <c r="G138" s="85"/>
      <c r="H138" s="85"/>
      <c r="I138" s="85"/>
      <c r="J138" s="85"/>
      <c r="K138" s="85"/>
      <c r="L138" s="85"/>
      <c r="M138" s="85"/>
      <c r="N138" s="85"/>
      <c r="O138" s="85"/>
      <c r="P138" s="85"/>
      <c r="Q138" s="85"/>
      <c r="R138" s="85"/>
      <c r="S138" s="85"/>
      <c r="T138" s="135"/>
      <c r="U138" s="84"/>
      <c r="V138" s="84"/>
      <c r="W138" s="85"/>
      <c r="X138" s="85"/>
      <c r="Y138" s="85"/>
      <c r="Z138" s="85"/>
      <c r="AA138" s="85"/>
      <c r="AB138" s="85"/>
      <c r="AC138" s="85"/>
      <c r="AD138" s="85"/>
      <c r="AE138" s="85"/>
      <c r="AF138" s="85"/>
      <c r="AG138" s="85"/>
      <c r="AH138" s="85"/>
      <c r="AI138" s="85"/>
      <c r="AJ138" s="85"/>
      <c r="AK138" s="85"/>
      <c r="AL138" s="85"/>
      <c r="AM138" s="85"/>
      <c r="AN138" s="85"/>
      <c r="AO138" s="85"/>
    </row>
    <row r="139" ht="15.75" customHeight="1">
      <c r="A139" s="85"/>
      <c r="B139" s="85"/>
      <c r="C139" s="85"/>
      <c r="D139" s="85"/>
      <c r="E139" s="85"/>
      <c r="F139" s="85"/>
      <c r="G139" s="85"/>
      <c r="H139" s="85"/>
      <c r="I139" s="85"/>
      <c r="J139" s="85"/>
      <c r="K139" s="85"/>
      <c r="L139" s="85"/>
      <c r="M139" s="85"/>
      <c r="N139" s="85"/>
      <c r="O139" s="85"/>
      <c r="P139" s="85"/>
      <c r="Q139" s="85"/>
      <c r="R139" s="85"/>
      <c r="S139" s="85"/>
      <c r="T139" s="135"/>
      <c r="U139" s="84"/>
      <c r="V139" s="84"/>
      <c r="W139" s="85"/>
      <c r="X139" s="85"/>
      <c r="Y139" s="85"/>
      <c r="Z139" s="85"/>
      <c r="AA139" s="85"/>
      <c r="AB139" s="85"/>
      <c r="AC139" s="85"/>
      <c r="AD139" s="85"/>
      <c r="AE139" s="85"/>
      <c r="AF139" s="85"/>
      <c r="AG139" s="85"/>
      <c r="AH139" s="85"/>
      <c r="AI139" s="85"/>
      <c r="AJ139" s="85"/>
      <c r="AK139" s="85"/>
      <c r="AL139" s="85"/>
      <c r="AM139" s="85"/>
      <c r="AN139" s="85"/>
      <c r="AO139" s="85"/>
    </row>
    <row r="140" ht="15.75" customHeight="1">
      <c r="A140" s="85"/>
      <c r="B140" s="85"/>
      <c r="C140" s="85"/>
      <c r="D140" s="85"/>
      <c r="E140" s="85"/>
      <c r="F140" s="85"/>
      <c r="G140" s="85"/>
      <c r="H140" s="85"/>
      <c r="I140" s="85"/>
      <c r="J140" s="85"/>
      <c r="K140" s="85"/>
      <c r="L140" s="85"/>
      <c r="M140" s="85"/>
      <c r="N140" s="85"/>
      <c r="O140" s="85"/>
      <c r="P140" s="85"/>
      <c r="Q140" s="85"/>
      <c r="R140" s="85"/>
      <c r="S140" s="85"/>
      <c r="T140" s="135"/>
      <c r="U140" s="84"/>
      <c r="V140" s="84"/>
      <c r="W140" s="85"/>
      <c r="X140" s="85"/>
      <c r="Y140" s="85"/>
      <c r="Z140" s="85"/>
      <c r="AA140" s="85"/>
      <c r="AB140" s="85"/>
      <c r="AC140" s="85"/>
      <c r="AD140" s="85"/>
      <c r="AE140" s="85"/>
      <c r="AF140" s="85"/>
      <c r="AG140" s="85"/>
      <c r="AH140" s="85"/>
      <c r="AI140" s="85"/>
      <c r="AJ140" s="85"/>
      <c r="AK140" s="85"/>
      <c r="AL140" s="85"/>
      <c r="AM140" s="85"/>
      <c r="AN140" s="85"/>
      <c r="AO140" s="85"/>
    </row>
    <row r="141" ht="15.75" customHeight="1">
      <c r="A141" s="85"/>
      <c r="B141" s="85"/>
      <c r="C141" s="85"/>
      <c r="D141" s="85"/>
      <c r="E141" s="85"/>
      <c r="F141" s="85"/>
      <c r="G141" s="85"/>
      <c r="H141" s="85"/>
      <c r="I141" s="85"/>
      <c r="J141" s="85"/>
      <c r="K141" s="85"/>
      <c r="L141" s="85"/>
      <c r="M141" s="85"/>
      <c r="N141" s="85"/>
      <c r="O141" s="85"/>
      <c r="P141" s="85"/>
      <c r="Q141" s="85"/>
      <c r="R141" s="85"/>
      <c r="S141" s="85"/>
      <c r="T141" s="135"/>
      <c r="U141" s="84"/>
      <c r="V141" s="84"/>
      <c r="W141" s="85"/>
      <c r="X141" s="85"/>
      <c r="Y141" s="85"/>
      <c r="Z141" s="85"/>
      <c r="AA141" s="85"/>
      <c r="AB141" s="85"/>
      <c r="AC141" s="85"/>
      <c r="AD141" s="85"/>
      <c r="AE141" s="85"/>
      <c r="AF141" s="85"/>
      <c r="AG141" s="85"/>
      <c r="AH141" s="85"/>
      <c r="AI141" s="85"/>
      <c r="AJ141" s="85"/>
      <c r="AK141" s="85"/>
      <c r="AL141" s="85"/>
      <c r="AM141" s="85"/>
      <c r="AN141" s="85"/>
      <c r="AO141" s="85"/>
    </row>
    <row r="142" ht="15.75" customHeight="1">
      <c r="A142" s="85"/>
      <c r="B142" s="85"/>
      <c r="C142" s="85"/>
      <c r="D142" s="85"/>
      <c r="E142" s="85"/>
      <c r="F142" s="85"/>
      <c r="G142" s="85"/>
      <c r="H142" s="85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135"/>
      <c r="U142" s="84"/>
      <c r="V142" s="84"/>
      <c r="W142" s="85"/>
      <c r="X142" s="85"/>
      <c r="Y142" s="85"/>
      <c r="Z142" s="85"/>
      <c r="AA142" s="85"/>
      <c r="AB142" s="85"/>
      <c r="AC142" s="85"/>
      <c r="AD142" s="85"/>
      <c r="AE142" s="85"/>
      <c r="AF142" s="85"/>
      <c r="AG142" s="85"/>
      <c r="AH142" s="85"/>
      <c r="AI142" s="85"/>
      <c r="AJ142" s="85"/>
      <c r="AK142" s="85"/>
      <c r="AL142" s="85"/>
      <c r="AM142" s="85"/>
      <c r="AN142" s="85"/>
      <c r="AO142" s="85"/>
    </row>
    <row r="143" ht="15.75" customHeight="1">
      <c r="A143" s="85"/>
      <c r="B143" s="85"/>
      <c r="C143" s="85"/>
      <c r="D143" s="85"/>
      <c r="E143" s="85"/>
      <c r="F143" s="85"/>
      <c r="G143" s="85"/>
      <c r="H143" s="85"/>
      <c r="I143" s="85"/>
      <c r="J143" s="85"/>
      <c r="K143" s="85"/>
      <c r="L143" s="85"/>
      <c r="M143" s="85"/>
      <c r="N143" s="85"/>
      <c r="O143" s="85"/>
      <c r="P143" s="85"/>
      <c r="Q143" s="85"/>
      <c r="R143" s="85"/>
      <c r="S143" s="85"/>
      <c r="T143" s="135"/>
      <c r="U143" s="84"/>
      <c r="V143" s="84"/>
      <c r="W143" s="85"/>
      <c r="X143" s="85"/>
      <c r="Y143" s="85"/>
      <c r="Z143" s="85"/>
      <c r="AA143" s="85"/>
      <c r="AB143" s="85"/>
      <c r="AC143" s="85"/>
      <c r="AD143" s="85"/>
      <c r="AE143" s="85"/>
      <c r="AF143" s="85"/>
      <c r="AG143" s="85"/>
      <c r="AH143" s="85"/>
      <c r="AI143" s="85"/>
      <c r="AJ143" s="85"/>
      <c r="AK143" s="85"/>
      <c r="AL143" s="85"/>
      <c r="AM143" s="85"/>
      <c r="AN143" s="85"/>
      <c r="AO143" s="85"/>
    </row>
    <row r="144" ht="15.75" customHeight="1">
      <c r="A144" s="85"/>
      <c r="B144" s="85"/>
      <c r="C144" s="85"/>
      <c r="D144" s="85"/>
      <c r="E144" s="85"/>
      <c r="F144" s="85"/>
      <c r="G144" s="85"/>
      <c r="H144" s="85"/>
      <c r="I144" s="85"/>
      <c r="J144" s="85"/>
      <c r="K144" s="85"/>
      <c r="L144" s="85"/>
      <c r="M144" s="85"/>
      <c r="N144" s="85"/>
      <c r="O144" s="85"/>
      <c r="P144" s="85"/>
      <c r="Q144" s="85"/>
      <c r="R144" s="85"/>
      <c r="S144" s="85"/>
      <c r="T144" s="135"/>
      <c r="U144" s="84"/>
      <c r="V144" s="84"/>
      <c r="W144" s="85"/>
      <c r="X144" s="85"/>
      <c r="Y144" s="85"/>
      <c r="Z144" s="85"/>
      <c r="AA144" s="85"/>
      <c r="AB144" s="85"/>
      <c r="AC144" s="85"/>
      <c r="AD144" s="85"/>
      <c r="AE144" s="85"/>
      <c r="AF144" s="85"/>
      <c r="AG144" s="85"/>
      <c r="AH144" s="85"/>
      <c r="AI144" s="85"/>
      <c r="AJ144" s="85"/>
      <c r="AK144" s="85"/>
      <c r="AL144" s="85"/>
      <c r="AM144" s="85"/>
      <c r="AN144" s="85"/>
      <c r="AO144" s="85"/>
    </row>
    <row r="145" ht="15.75" customHeight="1">
      <c r="A145" s="85"/>
      <c r="B145" s="85"/>
      <c r="C145" s="85"/>
      <c r="D145" s="85"/>
      <c r="E145" s="85"/>
      <c r="F145" s="85"/>
      <c r="G145" s="85"/>
      <c r="H145" s="85"/>
      <c r="I145" s="85"/>
      <c r="J145" s="85"/>
      <c r="K145" s="85"/>
      <c r="L145" s="85"/>
      <c r="M145" s="85"/>
      <c r="N145" s="85"/>
      <c r="O145" s="85"/>
      <c r="P145" s="85"/>
      <c r="Q145" s="85"/>
      <c r="R145" s="85"/>
      <c r="S145" s="85"/>
      <c r="T145" s="135"/>
      <c r="U145" s="84"/>
      <c r="V145" s="84"/>
      <c r="W145" s="85"/>
      <c r="X145" s="85"/>
      <c r="Y145" s="85"/>
      <c r="Z145" s="85"/>
      <c r="AA145" s="85"/>
      <c r="AB145" s="85"/>
      <c r="AC145" s="85"/>
      <c r="AD145" s="85"/>
      <c r="AE145" s="85"/>
      <c r="AF145" s="85"/>
      <c r="AG145" s="85"/>
      <c r="AH145" s="85"/>
      <c r="AI145" s="85"/>
      <c r="AJ145" s="85"/>
      <c r="AK145" s="85"/>
      <c r="AL145" s="85"/>
      <c r="AM145" s="85"/>
      <c r="AN145" s="85"/>
      <c r="AO145" s="85"/>
    </row>
    <row r="146" ht="15.75" customHeight="1">
      <c r="A146" s="85"/>
      <c r="B146" s="85"/>
      <c r="C146" s="85"/>
      <c r="D146" s="85"/>
      <c r="E146" s="85"/>
      <c r="F146" s="85"/>
      <c r="G146" s="85"/>
      <c r="H146" s="85"/>
      <c r="I146" s="85"/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135"/>
      <c r="U146" s="84"/>
      <c r="V146" s="84"/>
      <c r="W146" s="85"/>
      <c r="X146" s="85"/>
      <c r="Y146" s="85"/>
      <c r="Z146" s="85"/>
      <c r="AA146" s="85"/>
      <c r="AB146" s="85"/>
      <c r="AC146" s="85"/>
      <c r="AD146" s="85"/>
      <c r="AE146" s="85"/>
      <c r="AF146" s="85"/>
      <c r="AG146" s="85"/>
      <c r="AH146" s="85"/>
      <c r="AI146" s="85"/>
      <c r="AJ146" s="85"/>
      <c r="AK146" s="85"/>
      <c r="AL146" s="85"/>
      <c r="AM146" s="85"/>
      <c r="AN146" s="85"/>
      <c r="AO146" s="85"/>
    </row>
    <row r="147" ht="15.75" customHeight="1">
      <c r="A147" s="85"/>
      <c r="B147" s="85"/>
      <c r="C147" s="85"/>
      <c r="D147" s="85"/>
      <c r="E147" s="85"/>
      <c r="F147" s="85"/>
      <c r="G147" s="85"/>
      <c r="H147" s="85"/>
      <c r="I147" s="85"/>
      <c r="J147" s="85"/>
      <c r="K147" s="85"/>
      <c r="L147" s="85"/>
      <c r="M147" s="85"/>
      <c r="N147" s="85"/>
      <c r="O147" s="85"/>
      <c r="P147" s="85"/>
      <c r="Q147" s="85"/>
      <c r="R147" s="85"/>
      <c r="S147" s="85"/>
      <c r="T147" s="135"/>
      <c r="U147" s="84"/>
      <c r="V147" s="84"/>
      <c r="W147" s="85"/>
      <c r="X147" s="85"/>
      <c r="Y147" s="85"/>
      <c r="Z147" s="85"/>
      <c r="AA147" s="85"/>
      <c r="AB147" s="85"/>
      <c r="AC147" s="85"/>
      <c r="AD147" s="85"/>
      <c r="AE147" s="85"/>
      <c r="AF147" s="85"/>
      <c r="AG147" s="85"/>
      <c r="AH147" s="85"/>
      <c r="AI147" s="85"/>
      <c r="AJ147" s="85"/>
      <c r="AK147" s="85"/>
      <c r="AL147" s="85"/>
      <c r="AM147" s="85"/>
      <c r="AN147" s="85"/>
      <c r="AO147" s="85"/>
    </row>
    <row r="148" ht="15.75" customHeight="1">
      <c r="A148" s="85"/>
      <c r="B148" s="85"/>
      <c r="C148" s="85"/>
      <c r="D148" s="85"/>
      <c r="E148" s="85"/>
      <c r="F148" s="85"/>
      <c r="G148" s="85"/>
      <c r="H148" s="85"/>
      <c r="I148" s="85"/>
      <c r="J148" s="85"/>
      <c r="K148" s="85"/>
      <c r="L148" s="85"/>
      <c r="M148" s="85"/>
      <c r="N148" s="85"/>
      <c r="O148" s="85"/>
      <c r="P148" s="85"/>
      <c r="Q148" s="85"/>
      <c r="R148" s="85"/>
      <c r="S148" s="85"/>
      <c r="T148" s="135"/>
      <c r="U148" s="84"/>
      <c r="V148" s="84"/>
      <c r="W148" s="85"/>
      <c r="X148" s="85"/>
      <c r="Y148" s="85"/>
      <c r="Z148" s="85"/>
      <c r="AA148" s="85"/>
      <c r="AB148" s="85"/>
      <c r="AC148" s="85"/>
      <c r="AD148" s="85"/>
      <c r="AE148" s="85"/>
      <c r="AF148" s="85"/>
      <c r="AG148" s="85"/>
      <c r="AH148" s="85"/>
      <c r="AI148" s="85"/>
      <c r="AJ148" s="85"/>
      <c r="AK148" s="85"/>
      <c r="AL148" s="85"/>
      <c r="AM148" s="85"/>
      <c r="AN148" s="85"/>
      <c r="AO148" s="85"/>
    </row>
    <row r="149" ht="15.75" customHeight="1">
      <c r="A149" s="85"/>
      <c r="B149" s="85"/>
      <c r="C149" s="85"/>
      <c r="D149" s="85"/>
      <c r="E149" s="85"/>
      <c r="F149" s="85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135"/>
      <c r="U149" s="84"/>
      <c r="V149" s="84"/>
      <c r="W149" s="85"/>
      <c r="X149" s="85"/>
      <c r="Y149" s="85"/>
      <c r="Z149" s="85"/>
      <c r="AA149" s="85"/>
      <c r="AB149" s="85"/>
      <c r="AC149" s="85"/>
      <c r="AD149" s="85"/>
      <c r="AE149" s="85"/>
      <c r="AF149" s="85"/>
      <c r="AG149" s="85"/>
      <c r="AH149" s="85"/>
      <c r="AI149" s="85"/>
      <c r="AJ149" s="85"/>
      <c r="AK149" s="85"/>
      <c r="AL149" s="85"/>
      <c r="AM149" s="85"/>
      <c r="AN149" s="85"/>
      <c r="AO149" s="85"/>
    </row>
    <row r="150" ht="15.75" customHeight="1">
      <c r="A150" s="85"/>
      <c r="B150" s="85"/>
      <c r="C150" s="85"/>
      <c r="D150" s="85"/>
      <c r="E150" s="85"/>
      <c r="F150" s="85"/>
      <c r="G150" s="85"/>
      <c r="H150" s="85"/>
      <c r="I150" s="85"/>
      <c r="J150" s="85"/>
      <c r="K150" s="85"/>
      <c r="L150" s="85"/>
      <c r="M150" s="85"/>
      <c r="N150" s="85"/>
      <c r="O150" s="85"/>
      <c r="P150" s="85"/>
      <c r="Q150" s="85"/>
      <c r="R150" s="85"/>
      <c r="S150" s="85"/>
      <c r="T150" s="135"/>
      <c r="U150" s="84"/>
      <c r="V150" s="84"/>
      <c r="W150" s="85"/>
      <c r="X150" s="85"/>
      <c r="Y150" s="85"/>
      <c r="Z150" s="85"/>
      <c r="AA150" s="85"/>
      <c r="AB150" s="85"/>
      <c r="AC150" s="85"/>
      <c r="AD150" s="85"/>
      <c r="AE150" s="85"/>
      <c r="AF150" s="85"/>
      <c r="AG150" s="85"/>
      <c r="AH150" s="85"/>
      <c r="AI150" s="85"/>
      <c r="AJ150" s="85"/>
      <c r="AK150" s="85"/>
      <c r="AL150" s="85"/>
      <c r="AM150" s="85"/>
      <c r="AN150" s="85"/>
      <c r="AO150" s="85"/>
    </row>
    <row r="151" ht="15.75" customHeight="1">
      <c r="A151" s="85"/>
      <c r="B151" s="85"/>
      <c r="C151" s="85"/>
      <c r="D151" s="85"/>
      <c r="E151" s="85"/>
      <c r="F151" s="85"/>
      <c r="G151" s="85"/>
      <c r="H151" s="85"/>
      <c r="I151" s="85"/>
      <c r="J151" s="85"/>
      <c r="K151" s="85"/>
      <c r="L151" s="85"/>
      <c r="M151" s="85"/>
      <c r="N151" s="85"/>
      <c r="O151" s="85"/>
      <c r="P151" s="85"/>
      <c r="Q151" s="85"/>
      <c r="R151" s="85"/>
      <c r="S151" s="85"/>
      <c r="T151" s="135"/>
      <c r="U151" s="84"/>
      <c r="V151" s="84"/>
      <c r="W151" s="85"/>
      <c r="X151" s="85"/>
      <c r="Y151" s="85"/>
      <c r="Z151" s="85"/>
      <c r="AA151" s="85"/>
      <c r="AB151" s="85"/>
      <c r="AC151" s="85"/>
      <c r="AD151" s="85"/>
      <c r="AE151" s="85"/>
      <c r="AF151" s="85"/>
      <c r="AG151" s="85"/>
      <c r="AH151" s="85"/>
      <c r="AI151" s="85"/>
      <c r="AJ151" s="85"/>
      <c r="AK151" s="85"/>
      <c r="AL151" s="85"/>
      <c r="AM151" s="85"/>
      <c r="AN151" s="85"/>
      <c r="AO151" s="85"/>
    </row>
    <row r="152" ht="15.75" customHeight="1">
      <c r="A152" s="85"/>
      <c r="B152" s="85"/>
      <c r="C152" s="85"/>
      <c r="D152" s="85"/>
      <c r="E152" s="85"/>
      <c r="F152" s="85"/>
      <c r="G152" s="85"/>
      <c r="H152" s="85"/>
      <c r="I152" s="85"/>
      <c r="J152" s="85"/>
      <c r="K152" s="85"/>
      <c r="L152" s="85"/>
      <c r="M152" s="85"/>
      <c r="N152" s="85"/>
      <c r="O152" s="85"/>
      <c r="P152" s="85"/>
      <c r="Q152" s="85"/>
      <c r="R152" s="85"/>
      <c r="S152" s="85"/>
      <c r="T152" s="135"/>
      <c r="U152" s="84"/>
      <c r="V152" s="84"/>
      <c r="W152" s="85"/>
      <c r="X152" s="85"/>
      <c r="Y152" s="85"/>
      <c r="Z152" s="85"/>
      <c r="AA152" s="85"/>
      <c r="AB152" s="85"/>
      <c r="AC152" s="85"/>
      <c r="AD152" s="85"/>
      <c r="AE152" s="85"/>
      <c r="AF152" s="85"/>
      <c r="AG152" s="85"/>
      <c r="AH152" s="85"/>
      <c r="AI152" s="85"/>
      <c r="AJ152" s="85"/>
      <c r="AK152" s="85"/>
      <c r="AL152" s="85"/>
      <c r="AM152" s="85"/>
      <c r="AN152" s="85"/>
      <c r="AO152" s="85"/>
    </row>
    <row r="153" ht="15.75" customHeight="1">
      <c r="A153" s="85"/>
      <c r="B153" s="85"/>
      <c r="C153" s="85"/>
      <c r="D153" s="85"/>
      <c r="E153" s="85"/>
      <c r="F153" s="85"/>
      <c r="G153" s="85"/>
      <c r="H153" s="85"/>
      <c r="I153" s="85"/>
      <c r="J153" s="85"/>
      <c r="K153" s="85"/>
      <c r="L153" s="85"/>
      <c r="M153" s="85"/>
      <c r="N153" s="85"/>
      <c r="O153" s="85"/>
      <c r="P153" s="85"/>
      <c r="Q153" s="85"/>
      <c r="R153" s="85"/>
      <c r="S153" s="85"/>
      <c r="T153" s="135"/>
      <c r="U153" s="84"/>
      <c r="V153" s="84"/>
      <c r="W153" s="85"/>
      <c r="X153" s="85"/>
      <c r="Y153" s="85"/>
      <c r="Z153" s="85"/>
      <c r="AA153" s="85"/>
      <c r="AB153" s="85"/>
      <c r="AC153" s="85"/>
      <c r="AD153" s="85"/>
      <c r="AE153" s="85"/>
      <c r="AF153" s="85"/>
      <c r="AG153" s="85"/>
      <c r="AH153" s="85"/>
      <c r="AI153" s="85"/>
      <c r="AJ153" s="85"/>
      <c r="AK153" s="85"/>
      <c r="AL153" s="85"/>
      <c r="AM153" s="85"/>
      <c r="AN153" s="85"/>
      <c r="AO153" s="85"/>
    </row>
    <row r="154" ht="15.75" customHeight="1">
      <c r="A154" s="85"/>
      <c r="B154" s="85"/>
      <c r="C154" s="85"/>
      <c r="D154" s="85"/>
      <c r="E154" s="85"/>
      <c r="F154" s="85"/>
      <c r="G154" s="85"/>
      <c r="H154" s="85"/>
      <c r="I154" s="85"/>
      <c r="J154" s="85"/>
      <c r="K154" s="85"/>
      <c r="L154" s="85"/>
      <c r="M154" s="85"/>
      <c r="N154" s="85"/>
      <c r="O154" s="85"/>
      <c r="P154" s="85"/>
      <c r="Q154" s="85"/>
      <c r="R154" s="85"/>
      <c r="S154" s="85"/>
      <c r="T154" s="135"/>
      <c r="U154" s="84"/>
      <c r="V154" s="84"/>
      <c r="W154" s="85"/>
      <c r="X154" s="85"/>
      <c r="Y154" s="85"/>
      <c r="Z154" s="85"/>
      <c r="AA154" s="85"/>
      <c r="AB154" s="85"/>
      <c r="AC154" s="85"/>
      <c r="AD154" s="85"/>
      <c r="AE154" s="85"/>
      <c r="AF154" s="85"/>
      <c r="AG154" s="85"/>
      <c r="AH154" s="85"/>
      <c r="AI154" s="85"/>
      <c r="AJ154" s="85"/>
      <c r="AK154" s="85"/>
      <c r="AL154" s="85"/>
      <c r="AM154" s="85"/>
      <c r="AN154" s="85"/>
      <c r="AO154" s="85"/>
    </row>
    <row r="155" ht="15.75" customHeight="1">
      <c r="A155" s="85"/>
      <c r="B155" s="85"/>
      <c r="C155" s="85"/>
      <c r="D155" s="85"/>
      <c r="E155" s="85"/>
      <c r="F155" s="85"/>
      <c r="G155" s="85"/>
      <c r="H155" s="85"/>
      <c r="I155" s="85"/>
      <c r="J155" s="85"/>
      <c r="K155" s="85"/>
      <c r="L155" s="85"/>
      <c r="M155" s="85"/>
      <c r="N155" s="85"/>
      <c r="O155" s="85"/>
      <c r="P155" s="85"/>
      <c r="Q155" s="85"/>
      <c r="R155" s="85"/>
      <c r="S155" s="85"/>
      <c r="T155" s="135"/>
      <c r="U155" s="84"/>
      <c r="V155" s="84"/>
      <c r="W155" s="85"/>
      <c r="X155" s="85"/>
      <c r="Y155" s="85"/>
      <c r="Z155" s="85"/>
      <c r="AA155" s="85"/>
      <c r="AB155" s="85"/>
      <c r="AC155" s="85"/>
      <c r="AD155" s="85"/>
      <c r="AE155" s="85"/>
      <c r="AF155" s="85"/>
      <c r="AG155" s="85"/>
      <c r="AH155" s="85"/>
      <c r="AI155" s="85"/>
      <c r="AJ155" s="85"/>
      <c r="AK155" s="85"/>
      <c r="AL155" s="85"/>
      <c r="AM155" s="85"/>
      <c r="AN155" s="85"/>
      <c r="AO155" s="85"/>
    </row>
    <row r="156" ht="15.75" customHeight="1">
      <c r="A156" s="85"/>
      <c r="B156" s="85"/>
      <c r="C156" s="85"/>
      <c r="D156" s="85"/>
      <c r="E156" s="85"/>
      <c r="F156" s="85"/>
      <c r="G156" s="85"/>
      <c r="H156" s="85"/>
      <c r="I156" s="85"/>
      <c r="J156" s="85"/>
      <c r="K156" s="85"/>
      <c r="L156" s="85"/>
      <c r="M156" s="85"/>
      <c r="N156" s="85"/>
      <c r="O156" s="85"/>
      <c r="P156" s="85"/>
      <c r="Q156" s="85"/>
      <c r="R156" s="85"/>
      <c r="S156" s="85"/>
      <c r="T156" s="135"/>
      <c r="U156" s="84"/>
      <c r="V156" s="84"/>
      <c r="W156" s="85"/>
      <c r="X156" s="85"/>
      <c r="Y156" s="85"/>
      <c r="Z156" s="85"/>
      <c r="AA156" s="85"/>
      <c r="AB156" s="85"/>
      <c r="AC156" s="85"/>
      <c r="AD156" s="85"/>
      <c r="AE156" s="85"/>
      <c r="AF156" s="85"/>
      <c r="AG156" s="85"/>
      <c r="AH156" s="85"/>
      <c r="AI156" s="85"/>
      <c r="AJ156" s="85"/>
      <c r="AK156" s="85"/>
      <c r="AL156" s="85"/>
      <c r="AM156" s="85"/>
      <c r="AN156" s="85"/>
      <c r="AO156" s="85"/>
    </row>
    <row r="157" ht="15.75" customHeight="1">
      <c r="A157" s="85"/>
      <c r="B157" s="85"/>
      <c r="C157" s="85"/>
      <c r="D157" s="85"/>
      <c r="E157" s="85"/>
      <c r="F157" s="85"/>
      <c r="G157" s="85"/>
      <c r="H157" s="85"/>
      <c r="I157" s="85"/>
      <c r="J157" s="85"/>
      <c r="K157" s="85"/>
      <c r="L157" s="85"/>
      <c r="M157" s="85"/>
      <c r="N157" s="85"/>
      <c r="O157" s="85"/>
      <c r="P157" s="85"/>
      <c r="Q157" s="85"/>
      <c r="R157" s="85"/>
      <c r="S157" s="85"/>
      <c r="T157" s="135"/>
      <c r="U157" s="84"/>
      <c r="V157" s="84"/>
      <c r="W157" s="85"/>
      <c r="X157" s="85"/>
      <c r="Y157" s="85"/>
      <c r="Z157" s="85"/>
      <c r="AA157" s="85"/>
      <c r="AB157" s="85"/>
      <c r="AC157" s="85"/>
      <c r="AD157" s="85"/>
      <c r="AE157" s="85"/>
      <c r="AF157" s="85"/>
      <c r="AG157" s="85"/>
      <c r="AH157" s="85"/>
      <c r="AI157" s="85"/>
      <c r="AJ157" s="85"/>
      <c r="AK157" s="85"/>
      <c r="AL157" s="85"/>
      <c r="AM157" s="85"/>
      <c r="AN157" s="85"/>
      <c r="AO157" s="85"/>
    </row>
    <row r="158" ht="15.75" customHeight="1">
      <c r="A158" s="85"/>
      <c r="B158" s="85"/>
      <c r="C158" s="85"/>
      <c r="D158" s="85"/>
      <c r="E158" s="85"/>
      <c r="F158" s="85"/>
      <c r="G158" s="85"/>
      <c r="H158" s="85"/>
      <c r="I158" s="85"/>
      <c r="J158" s="85"/>
      <c r="K158" s="85"/>
      <c r="L158" s="85"/>
      <c r="M158" s="85"/>
      <c r="N158" s="85"/>
      <c r="O158" s="85"/>
      <c r="P158" s="85"/>
      <c r="Q158" s="85"/>
      <c r="R158" s="85"/>
      <c r="S158" s="85"/>
      <c r="T158" s="135"/>
      <c r="U158" s="84"/>
      <c r="V158" s="84"/>
      <c r="W158" s="85"/>
      <c r="X158" s="85"/>
      <c r="Y158" s="85"/>
      <c r="Z158" s="85"/>
      <c r="AA158" s="85"/>
      <c r="AB158" s="85"/>
      <c r="AC158" s="85"/>
      <c r="AD158" s="85"/>
      <c r="AE158" s="85"/>
      <c r="AF158" s="85"/>
      <c r="AG158" s="85"/>
      <c r="AH158" s="85"/>
      <c r="AI158" s="85"/>
      <c r="AJ158" s="85"/>
      <c r="AK158" s="85"/>
      <c r="AL158" s="85"/>
      <c r="AM158" s="85"/>
      <c r="AN158" s="85"/>
      <c r="AO158" s="85"/>
    </row>
    <row r="159" ht="15.75" customHeight="1">
      <c r="A159" s="85"/>
      <c r="B159" s="85"/>
      <c r="C159" s="85"/>
      <c r="D159" s="85"/>
      <c r="E159" s="85"/>
      <c r="F159" s="85"/>
      <c r="G159" s="85"/>
      <c r="H159" s="85"/>
      <c r="I159" s="85"/>
      <c r="J159" s="85"/>
      <c r="K159" s="85"/>
      <c r="L159" s="85"/>
      <c r="M159" s="85"/>
      <c r="N159" s="85"/>
      <c r="O159" s="85"/>
      <c r="P159" s="85"/>
      <c r="Q159" s="85"/>
      <c r="R159" s="85"/>
      <c r="S159" s="85"/>
      <c r="T159" s="135"/>
      <c r="U159" s="84"/>
      <c r="V159" s="84"/>
      <c r="W159" s="85"/>
      <c r="X159" s="85"/>
      <c r="Y159" s="85"/>
      <c r="Z159" s="85"/>
      <c r="AA159" s="85"/>
      <c r="AB159" s="85"/>
      <c r="AC159" s="85"/>
      <c r="AD159" s="85"/>
      <c r="AE159" s="85"/>
      <c r="AF159" s="85"/>
      <c r="AG159" s="85"/>
      <c r="AH159" s="85"/>
      <c r="AI159" s="85"/>
      <c r="AJ159" s="85"/>
      <c r="AK159" s="85"/>
      <c r="AL159" s="85"/>
      <c r="AM159" s="85"/>
      <c r="AN159" s="85"/>
      <c r="AO159" s="85"/>
    </row>
    <row r="160" ht="15.75" customHeight="1">
      <c r="A160" s="85"/>
      <c r="B160" s="85"/>
      <c r="C160" s="85"/>
      <c r="D160" s="85"/>
      <c r="E160" s="85"/>
      <c r="F160" s="85"/>
      <c r="G160" s="85"/>
      <c r="H160" s="85"/>
      <c r="I160" s="85"/>
      <c r="J160" s="85"/>
      <c r="K160" s="85"/>
      <c r="L160" s="85"/>
      <c r="M160" s="85"/>
      <c r="N160" s="85"/>
      <c r="O160" s="85"/>
      <c r="P160" s="85"/>
      <c r="Q160" s="85"/>
      <c r="R160" s="85"/>
      <c r="S160" s="85"/>
      <c r="T160" s="135"/>
      <c r="U160" s="84"/>
      <c r="V160" s="84"/>
      <c r="W160" s="85"/>
      <c r="X160" s="85"/>
      <c r="Y160" s="85"/>
      <c r="Z160" s="85"/>
      <c r="AA160" s="85"/>
      <c r="AB160" s="85"/>
      <c r="AC160" s="85"/>
      <c r="AD160" s="85"/>
      <c r="AE160" s="85"/>
      <c r="AF160" s="85"/>
      <c r="AG160" s="85"/>
      <c r="AH160" s="85"/>
      <c r="AI160" s="85"/>
      <c r="AJ160" s="85"/>
      <c r="AK160" s="85"/>
      <c r="AL160" s="85"/>
      <c r="AM160" s="85"/>
      <c r="AN160" s="85"/>
      <c r="AO160" s="85"/>
    </row>
    <row r="161" ht="15.75" customHeight="1">
      <c r="A161" s="85"/>
      <c r="B161" s="85"/>
      <c r="C161" s="85"/>
      <c r="D161" s="85"/>
      <c r="E161" s="85"/>
      <c r="F161" s="85"/>
      <c r="G161" s="85"/>
      <c r="H161" s="85"/>
      <c r="I161" s="85"/>
      <c r="J161" s="85"/>
      <c r="K161" s="85"/>
      <c r="L161" s="85"/>
      <c r="M161" s="85"/>
      <c r="N161" s="85"/>
      <c r="O161" s="85"/>
      <c r="P161" s="85"/>
      <c r="Q161" s="85"/>
      <c r="R161" s="85"/>
      <c r="S161" s="85"/>
      <c r="T161" s="135"/>
      <c r="U161" s="84"/>
      <c r="V161" s="84"/>
      <c r="W161" s="85"/>
      <c r="X161" s="85"/>
      <c r="Y161" s="85"/>
      <c r="Z161" s="85"/>
      <c r="AA161" s="85"/>
      <c r="AB161" s="85"/>
      <c r="AC161" s="85"/>
      <c r="AD161" s="85"/>
      <c r="AE161" s="85"/>
      <c r="AF161" s="85"/>
      <c r="AG161" s="85"/>
      <c r="AH161" s="85"/>
      <c r="AI161" s="85"/>
      <c r="AJ161" s="85"/>
      <c r="AK161" s="85"/>
      <c r="AL161" s="85"/>
      <c r="AM161" s="85"/>
      <c r="AN161" s="85"/>
      <c r="AO161" s="85"/>
    </row>
    <row r="162" ht="15.75" customHeight="1">
      <c r="A162" s="85"/>
      <c r="B162" s="85"/>
      <c r="C162" s="85"/>
      <c r="D162" s="85"/>
      <c r="E162" s="85"/>
      <c r="F162" s="85"/>
      <c r="G162" s="85"/>
      <c r="H162" s="85"/>
      <c r="I162" s="85"/>
      <c r="J162" s="85"/>
      <c r="K162" s="85"/>
      <c r="L162" s="85"/>
      <c r="M162" s="85"/>
      <c r="N162" s="85"/>
      <c r="O162" s="85"/>
      <c r="P162" s="85"/>
      <c r="Q162" s="85"/>
      <c r="R162" s="85"/>
      <c r="S162" s="85"/>
      <c r="T162" s="135"/>
      <c r="U162" s="84"/>
      <c r="V162" s="84"/>
      <c r="W162" s="85"/>
      <c r="X162" s="85"/>
      <c r="Y162" s="85"/>
      <c r="Z162" s="85"/>
      <c r="AA162" s="85"/>
      <c r="AB162" s="85"/>
      <c r="AC162" s="85"/>
      <c r="AD162" s="85"/>
      <c r="AE162" s="85"/>
      <c r="AF162" s="85"/>
      <c r="AG162" s="85"/>
      <c r="AH162" s="85"/>
      <c r="AI162" s="85"/>
      <c r="AJ162" s="85"/>
      <c r="AK162" s="85"/>
      <c r="AL162" s="85"/>
      <c r="AM162" s="85"/>
      <c r="AN162" s="85"/>
      <c r="AO162" s="85"/>
    </row>
    <row r="163" ht="15.75" customHeight="1">
      <c r="A163" s="85"/>
      <c r="B163" s="85"/>
      <c r="C163" s="85"/>
      <c r="D163" s="85"/>
      <c r="E163" s="85"/>
      <c r="F163" s="85"/>
      <c r="G163" s="85"/>
      <c r="H163" s="85"/>
      <c r="I163" s="85"/>
      <c r="J163" s="85"/>
      <c r="K163" s="85"/>
      <c r="L163" s="85"/>
      <c r="M163" s="85"/>
      <c r="N163" s="85"/>
      <c r="O163" s="85"/>
      <c r="P163" s="85"/>
      <c r="Q163" s="85"/>
      <c r="R163" s="85"/>
      <c r="S163" s="85"/>
      <c r="T163" s="135"/>
      <c r="U163" s="84"/>
      <c r="V163" s="84"/>
      <c r="W163" s="85"/>
      <c r="X163" s="85"/>
      <c r="Y163" s="85"/>
      <c r="Z163" s="85"/>
      <c r="AA163" s="85"/>
      <c r="AB163" s="85"/>
      <c r="AC163" s="85"/>
      <c r="AD163" s="85"/>
      <c r="AE163" s="85"/>
      <c r="AF163" s="85"/>
      <c r="AG163" s="85"/>
      <c r="AH163" s="85"/>
      <c r="AI163" s="85"/>
      <c r="AJ163" s="85"/>
      <c r="AK163" s="85"/>
      <c r="AL163" s="85"/>
      <c r="AM163" s="85"/>
      <c r="AN163" s="85"/>
      <c r="AO163" s="85"/>
    </row>
    <row r="164" ht="15.75" customHeight="1">
      <c r="A164" s="85"/>
      <c r="B164" s="85"/>
      <c r="C164" s="85"/>
      <c r="D164" s="85"/>
      <c r="E164" s="85"/>
      <c r="F164" s="85"/>
      <c r="G164" s="85"/>
      <c r="H164" s="85"/>
      <c r="I164" s="85"/>
      <c r="J164" s="85"/>
      <c r="K164" s="85"/>
      <c r="L164" s="85"/>
      <c r="M164" s="85"/>
      <c r="N164" s="85"/>
      <c r="O164" s="85"/>
      <c r="P164" s="85"/>
      <c r="Q164" s="85"/>
      <c r="R164" s="85"/>
      <c r="S164" s="85"/>
      <c r="T164" s="135"/>
      <c r="U164" s="84"/>
      <c r="V164" s="84"/>
      <c r="W164" s="85"/>
      <c r="X164" s="85"/>
      <c r="Y164" s="85"/>
      <c r="Z164" s="85"/>
      <c r="AA164" s="85"/>
      <c r="AB164" s="85"/>
      <c r="AC164" s="85"/>
      <c r="AD164" s="85"/>
      <c r="AE164" s="85"/>
      <c r="AF164" s="85"/>
      <c r="AG164" s="85"/>
      <c r="AH164" s="85"/>
      <c r="AI164" s="85"/>
      <c r="AJ164" s="85"/>
      <c r="AK164" s="85"/>
      <c r="AL164" s="85"/>
      <c r="AM164" s="85"/>
      <c r="AN164" s="85"/>
      <c r="AO164" s="85"/>
    </row>
    <row r="165" ht="15.75" customHeight="1">
      <c r="A165" s="85"/>
      <c r="B165" s="85"/>
      <c r="C165" s="85"/>
      <c r="D165" s="85"/>
      <c r="E165" s="85"/>
      <c r="F165" s="85"/>
      <c r="G165" s="85"/>
      <c r="H165" s="85"/>
      <c r="I165" s="85"/>
      <c r="J165" s="85"/>
      <c r="K165" s="85"/>
      <c r="L165" s="85"/>
      <c r="M165" s="85"/>
      <c r="N165" s="85"/>
      <c r="O165" s="85"/>
      <c r="P165" s="85"/>
      <c r="Q165" s="85"/>
      <c r="R165" s="85"/>
      <c r="S165" s="85"/>
      <c r="T165" s="135"/>
      <c r="U165" s="84"/>
      <c r="V165" s="84"/>
      <c r="W165" s="85"/>
      <c r="X165" s="85"/>
      <c r="Y165" s="85"/>
      <c r="Z165" s="85"/>
      <c r="AA165" s="85"/>
      <c r="AB165" s="85"/>
      <c r="AC165" s="85"/>
      <c r="AD165" s="85"/>
      <c r="AE165" s="85"/>
      <c r="AF165" s="85"/>
      <c r="AG165" s="85"/>
      <c r="AH165" s="85"/>
      <c r="AI165" s="85"/>
      <c r="AJ165" s="85"/>
      <c r="AK165" s="85"/>
      <c r="AL165" s="85"/>
      <c r="AM165" s="85"/>
      <c r="AN165" s="85"/>
      <c r="AO165" s="85"/>
    </row>
    <row r="166" ht="15.75" customHeight="1">
      <c r="A166" s="85"/>
      <c r="B166" s="85"/>
      <c r="C166" s="85"/>
      <c r="D166" s="85"/>
      <c r="E166" s="85"/>
      <c r="F166" s="85"/>
      <c r="G166" s="85"/>
      <c r="H166" s="85"/>
      <c r="I166" s="85"/>
      <c r="J166" s="85"/>
      <c r="K166" s="85"/>
      <c r="L166" s="85"/>
      <c r="M166" s="85"/>
      <c r="N166" s="85"/>
      <c r="O166" s="85"/>
      <c r="P166" s="85"/>
      <c r="Q166" s="85"/>
      <c r="R166" s="85"/>
      <c r="S166" s="85"/>
      <c r="T166" s="135"/>
      <c r="U166" s="84"/>
      <c r="V166" s="84"/>
      <c r="W166" s="85"/>
      <c r="X166" s="85"/>
      <c r="Y166" s="85"/>
      <c r="Z166" s="85"/>
      <c r="AA166" s="85"/>
      <c r="AB166" s="85"/>
      <c r="AC166" s="85"/>
      <c r="AD166" s="85"/>
      <c r="AE166" s="85"/>
      <c r="AF166" s="85"/>
      <c r="AG166" s="85"/>
      <c r="AH166" s="85"/>
      <c r="AI166" s="85"/>
      <c r="AJ166" s="85"/>
      <c r="AK166" s="85"/>
      <c r="AL166" s="85"/>
      <c r="AM166" s="85"/>
      <c r="AN166" s="85"/>
      <c r="AO166" s="85"/>
    </row>
    <row r="167" ht="15.75" customHeight="1">
      <c r="A167" s="85"/>
      <c r="B167" s="85"/>
      <c r="C167" s="85"/>
      <c r="D167" s="85"/>
      <c r="E167" s="85"/>
      <c r="F167" s="85"/>
      <c r="G167" s="85"/>
      <c r="H167" s="85"/>
      <c r="I167" s="85"/>
      <c r="J167" s="85"/>
      <c r="K167" s="85"/>
      <c r="L167" s="85"/>
      <c r="M167" s="85"/>
      <c r="N167" s="85"/>
      <c r="O167" s="85"/>
      <c r="P167" s="85"/>
      <c r="Q167" s="85"/>
      <c r="R167" s="85"/>
      <c r="S167" s="85"/>
      <c r="T167" s="135"/>
      <c r="U167" s="84"/>
      <c r="V167" s="84"/>
      <c r="W167" s="85"/>
      <c r="X167" s="85"/>
      <c r="Y167" s="85"/>
      <c r="Z167" s="85"/>
      <c r="AA167" s="85"/>
      <c r="AB167" s="85"/>
      <c r="AC167" s="85"/>
      <c r="AD167" s="85"/>
      <c r="AE167" s="85"/>
      <c r="AF167" s="85"/>
      <c r="AG167" s="85"/>
      <c r="AH167" s="85"/>
      <c r="AI167" s="85"/>
      <c r="AJ167" s="85"/>
      <c r="AK167" s="85"/>
      <c r="AL167" s="85"/>
      <c r="AM167" s="85"/>
      <c r="AN167" s="85"/>
      <c r="AO167" s="85"/>
    </row>
    <row r="168" ht="15.75" customHeight="1">
      <c r="A168" s="85"/>
      <c r="B168" s="85"/>
      <c r="C168" s="85"/>
      <c r="D168" s="85"/>
      <c r="E168" s="85"/>
      <c r="F168" s="85"/>
      <c r="G168" s="85"/>
      <c r="H168" s="85"/>
      <c r="I168" s="85"/>
      <c r="J168" s="85"/>
      <c r="K168" s="85"/>
      <c r="L168" s="85"/>
      <c r="M168" s="85"/>
      <c r="N168" s="85"/>
      <c r="O168" s="85"/>
      <c r="P168" s="85"/>
      <c r="Q168" s="85"/>
      <c r="R168" s="85"/>
      <c r="S168" s="85"/>
      <c r="T168" s="135"/>
      <c r="U168" s="84"/>
      <c r="V168" s="84"/>
      <c r="W168" s="85"/>
      <c r="X168" s="85"/>
      <c r="Y168" s="85"/>
      <c r="Z168" s="85"/>
      <c r="AA168" s="85"/>
      <c r="AB168" s="85"/>
      <c r="AC168" s="85"/>
      <c r="AD168" s="85"/>
      <c r="AE168" s="85"/>
      <c r="AF168" s="85"/>
      <c r="AG168" s="85"/>
      <c r="AH168" s="85"/>
      <c r="AI168" s="85"/>
      <c r="AJ168" s="85"/>
      <c r="AK168" s="85"/>
      <c r="AL168" s="85"/>
      <c r="AM168" s="85"/>
      <c r="AN168" s="85"/>
      <c r="AO168" s="85"/>
    </row>
    <row r="169" ht="15.75" customHeight="1">
      <c r="A169" s="85"/>
      <c r="B169" s="85"/>
      <c r="C169" s="85"/>
      <c r="D169" s="85"/>
      <c r="E169" s="85"/>
      <c r="F169" s="85"/>
      <c r="G169" s="85"/>
      <c r="H169" s="85"/>
      <c r="I169" s="85"/>
      <c r="J169" s="85"/>
      <c r="K169" s="85"/>
      <c r="L169" s="85"/>
      <c r="M169" s="85"/>
      <c r="N169" s="85"/>
      <c r="O169" s="85"/>
      <c r="P169" s="85"/>
      <c r="Q169" s="85"/>
      <c r="R169" s="85"/>
      <c r="S169" s="85"/>
      <c r="T169" s="135"/>
      <c r="U169" s="84"/>
      <c r="V169" s="84"/>
      <c r="W169" s="85"/>
      <c r="X169" s="85"/>
      <c r="Y169" s="85"/>
      <c r="Z169" s="85"/>
      <c r="AA169" s="85"/>
      <c r="AB169" s="85"/>
      <c r="AC169" s="85"/>
      <c r="AD169" s="85"/>
      <c r="AE169" s="85"/>
      <c r="AF169" s="85"/>
      <c r="AG169" s="85"/>
      <c r="AH169" s="85"/>
      <c r="AI169" s="85"/>
      <c r="AJ169" s="85"/>
      <c r="AK169" s="85"/>
      <c r="AL169" s="85"/>
      <c r="AM169" s="85"/>
      <c r="AN169" s="85"/>
      <c r="AO169" s="85"/>
    </row>
    <row r="170" ht="15.75" customHeight="1">
      <c r="A170" s="85"/>
      <c r="B170" s="85"/>
      <c r="C170" s="85"/>
      <c r="D170" s="85"/>
      <c r="E170" s="85"/>
      <c r="F170" s="85"/>
      <c r="G170" s="85"/>
      <c r="H170" s="85"/>
      <c r="I170" s="85"/>
      <c r="J170" s="85"/>
      <c r="K170" s="85"/>
      <c r="L170" s="85"/>
      <c r="M170" s="85"/>
      <c r="N170" s="85"/>
      <c r="O170" s="85"/>
      <c r="P170" s="85"/>
      <c r="Q170" s="85"/>
      <c r="R170" s="85"/>
      <c r="S170" s="85"/>
      <c r="T170" s="135"/>
      <c r="U170" s="84"/>
      <c r="V170" s="84"/>
      <c r="W170" s="85"/>
      <c r="X170" s="85"/>
      <c r="Y170" s="85"/>
      <c r="Z170" s="85"/>
      <c r="AA170" s="85"/>
      <c r="AB170" s="85"/>
      <c r="AC170" s="85"/>
      <c r="AD170" s="85"/>
      <c r="AE170" s="85"/>
      <c r="AF170" s="85"/>
      <c r="AG170" s="85"/>
      <c r="AH170" s="85"/>
      <c r="AI170" s="85"/>
      <c r="AJ170" s="85"/>
      <c r="AK170" s="85"/>
      <c r="AL170" s="85"/>
      <c r="AM170" s="85"/>
      <c r="AN170" s="85"/>
      <c r="AO170" s="85"/>
    </row>
    <row r="171" ht="15.75" customHeight="1">
      <c r="A171" s="85"/>
      <c r="B171" s="85"/>
      <c r="C171" s="85"/>
      <c r="D171" s="85"/>
      <c r="E171" s="85"/>
      <c r="F171" s="85"/>
      <c r="G171" s="85"/>
      <c r="H171" s="85"/>
      <c r="I171" s="85"/>
      <c r="J171" s="85"/>
      <c r="K171" s="85"/>
      <c r="L171" s="85"/>
      <c r="M171" s="85"/>
      <c r="N171" s="85"/>
      <c r="O171" s="85"/>
      <c r="P171" s="85"/>
      <c r="Q171" s="85"/>
      <c r="R171" s="85"/>
      <c r="S171" s="85"/>
      <c r="T171" s="135"/>
      <c r="U171" s="84"/>
      <c r="V171" s="84"/>
      <c r="W171" s="85"/>
      <c r="X171" s="85"/>
      <c r="Y171" s="85"/>
      <c r="Z171" s="85"/>
      <c r="AA171" s="85"/>
      <c r="AB171" s="85"/>
      <c r="AC171" s="85"/>
      <c r="AD171" s="85"/>
      <c r="AE171" s="85"/>
      <c r="AF171" s="85"/>
      <c r="AG171" s="85"/>
      <c r="AH171" s="85"/>
      <c r="AI171" s="85"/>
      <c r="AJ171" s="85"/>
      <c r="AK171" s="85"/>
      <c r="AL171" s="85"/>
      <c r="AM171" s="85"/>
      <c r="AN171" s="85"/>
      <c r="AO171" s="85"/>
    </row>
    <row r="172" ht="15.75" customHeight="1">
      <c r="A172" s="85"/>
      <c r="B172" s="85"/>
      <c r="C172" s="85"/>
      <c r="D172" s="85"/>
      <c r="E172" s="85"/>
      <c r="F172" s="85"/>
      <c r="G172" s="85"/>
      <c r="H172" s="85"/>
      <c r="I172" s="85"/>
      <c r="J172" s="85"/>
      <c r="K172" s="85"/>
      <c r="L172" s="85"/>
      <c r="M172" s="85"/>
      <c r="N172" s="85"/>
      <c r="O172" s="85"/>
      <c r="P172" s="85"/>
      <c r="Q172" s="85"/>
      <c r="R172" s="85"/>
      <c r="S172" s="85"/>
      <c r="T172" s="135"/>
      <c r="U172" s="84"/>
      <c r="V172" s="84"/>
      <c r="W172" s="85"/>
      <c r="X172" s="85"/>
      <c r="Y172" s="85"/>
      <c r="Z172" s="85"/>
      <c r="AA172" s="85"/>
      <c r="AB172" s="85"/>
      <c r="AC172" s="85"/>
      <c r="AD172" s="85"/>
      <c r="AE172" s="85"/>
      <c r="AF172" s="85"/>
      <c r="AG172" s="85"/>
      <c r="AH172" s="85"/>
      <c r="AI172" s="85"/>
      <c r="AJ172" s="85"/>
      <c r="AK172" s="85"/>
      <c r="AL172" s="85"/>
      <c r="AM172" s="85"/>
      <c r="AN172" s="85"/>
      <c r="AO172" s="85"/>
    </row>
    <row r="173" ht="15.75" customHeight="1">
      <c r="A173" s="85"/>
      <c r="B173" s="85"/>
      <c r="C173" s="85"/>
      <c r="D173" s="85"/>
      <c r="E173" s="85"/>
      <c r="F173" s="85"/>
      <c r="G173" s="85"/>
      <c r="H173" s="85"/>
      <c r="I173" s="85"/>
      <c r="J173" s="85"/>
      <c r="K173" s="85"/>
      <c r="L173" s="85"/>
      <c r="M173" s="85"/>
      <c r="N173" s="85"/>
      <c r="O173" s="85"/>
      <c r="P173" s="85"/>
      <c r="Q173" s="85"/>
      <c r="R173" s="85"/>
      <c r="S173" s="85"/>
      <c r="T173" s="135"/>
      <c r="U173" s="84"/>
      <c r="V173" s="84"/>
      <c r="W173" s="85"/>
      <c r="X173" s="85"/>
      <c r="Y173" s="85"/>
      <c r="Z173" s="85"/>
      <c r="AA173" s="85"/>
      <c r="AB173" s="85"/>
      <c r="AC173" s="85"/>
      <c r="AD173" s="85"/>
      <c r="AE173" s="85"/>
      <c r="AF173" s="85"/>
      <c r="AG173" s="85"/>
      <c r="AH173" s="85"/>
      <c r="AI173" s="85"/>
      <c r="AJ173" s="85"/>
      <c r="AK173" s="85"/>
      <c r="AL173" s="85"/>
      <c r="AM173" s="85"/>
      <c r="AN173" s="85"/>
      <c r="AO173" s="85"/>
    </row>
    <row r="174" ht="15.75" customHeight="1">
      <c r="A174" s="85"/>
      <c r="B174" s="85"/>
      <c r="C174" s="85"/>
      <c r="D174" s="85"/>
      <c r="E174" s="85"/>
      <c r="F174" s="85"/>
      <c r="G174" s="85"/>
      <c r="H174" s="85"/>
      <c r="I174" s="85"/>
      <c r="J174" s="85"/>
      <c r="K174" s="85"/>
      <c r="L174" s="85"/>
      <c r="M174" s="85"/>
      <c r="N174" s="85"/>
      <c r="O174" s="85"/>
      <c r="P174" s="85"/>
      <c r="Q174" s="85"/>
      <c r="R174" s="85"/>
      <c r="S174" s="85"/>
      <c r="T174" s="135"/>
      <c r="U174" s="84"/>
      <c r="V174" s="84"/>
      <c r="W174" s="85"/>
      <c r="X174" s="85"/>
      <c r="Y174" s="85"/>
      <c r="Z174" s="85"/>
      <c r="AA174" s="85"/>
      <c r="AB174" s="85"/>
      <c r="AC174" s="85"/>
      <c r="AD174" s="85"/>
      <c r="AE174" s="85"/>
      <c r="AF174" s="85"/>
      <c r="AG174" s="85"/>
      <c r="AH174" s="85"/>
      <c r="AI174" s="85"/>
      <c r="AJ174" s="85"/>
      <c r="AK174" s="85"/>
      <c r="AL174" s="85"/>
      <c r="AM174" s="85"/>
      <c r="AN174" s="85"/>
      <c r="AO174" s="85"/>
    </row>
    <row r="175" ht="15.75" customHeight="1">
      <c r="A175" s="85"/>
      <c r="B175" s="85"/>
      <c r="C175" s="85"/>
      <c r="D175" s="85"/>
      <c r="E175" s="85"/>
      <c r="F175" s="85"/>
      <c r="G175" s="85"/>
      <c r="H175" s="85"/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135"/>
      <c r="U175" s="84"/>
      <c r="V175" s="84"/>
      <c r="W175" s="85"/>
      <c r="X175" s="85"/>
      <c r="Y175" s="85"/>
      <c r="Z175" s="85"/>
      <c r="AA175" s="85"/>
      <c r="AB175" s="85"/>
      <c r="AC175" s="85"/>
      <c r="AD175" s="85"/>
      <c r="AE175" s="85"/>
      <c r="AF175" s="85"/>
      <c r="AG175" s="85"/>
      <c r="AH175" s="85"/>
      <c r="AI175" s="85"/>
      <c r="AJ175" s="85"/>
      <c r="AK175" s="85"/>
      <c r="AL175" s="85"/>
      <c r="AM175" s="85"/>
      <c r="AN175" s="85"/>
      <c r="AO175" s="85"/>
    </row>
    <row r="176" ht="15.75" customHeight="1">
      <c r="A176" s="85"/>
      <c r="B176" s="85"/>
      <c r="C176" s="85"/>
      <c r="D176" s="85"/>
      <c r="E176" s="85"/>
      <c r="F176" s="85"/>
      <c r="G176" s="85"/>
      <c r="H176" s="85"/>
      <c r="I176" s="85"/>
      <c r="J176" s="85"/>
      <c r="K176" s="85"/>
      <c r="L176" s="85"/>
      <c r="M176" s="85"/>
      <c r="N176" s="85"/>
      <c r="O176" s="85"/>
      <c r="P176" s="85"/>
      <c r="Q176" s="85"/>
      <c r="R176" s="85"/>
      <c r="S176" s="85"/>
      <c r="T176" s="135"/>
      <c r="U176" s="84"/>
      <c r="V176" s="84"/>
      <c r="W176" s="85"/>
      <c r="X176" s="85"/>
      <c r="Y176" s="85"/>
      <c r="Z176" s="85"/>
      <c r="AA176" s="85"/>
      <c r="AB176" s="85"/>
      <c r="AC176" s="85"/>
      <c r="AD176" s="85"/>
      <c r="AE176" s="85"/>
      <c r="AF176" s="85"/>
      <c r="AG176" s="85"/>
      <c r="AH176" s="85"/>
      <c r="AI176" s="85"/>
      <c r="AJ176" s="85"/>
      <c r="AK176" s="85"/>
      <c r="AL176" s="85"/>
      <c r="AM176" s="85"/>
      <c r="AN176" s="85"/>
      <c r="AO176" s="85"/>
    </row>
    <row r="177" ht="15.75" customHeight="1">
      <c r="A177" s="85"/>
      <c r="B177" s="85"/>
      <c r="C177" s="85"/>
      <c r="D177" s="85"/>
      <c r="E177" s="85"/>
      <c r="F177" s="85"/>
      <c r="G177" s="85"/>
      <c r="H177" s="85"/>
      <c r="I177" s="85"/>
      <c r="J177" s="85"/>
      <c r="K177" s="85"/>
      <c r="L177" s="85"/>
      <c r="M177" s="85"/>
      <c r="N177" s="85"/>
      <c r="O177" s="85"/>
      <c r="P177" s="85"/>
      <c r="Q177" s="85"/>
      <c r="R177" s="85"/>
      <c r="S177" s="85"/>
      <c r="T177" s="135"/>
      <c r="U177" s="84"/>
      <c r="V177" s="84"/>
      <c r="W177" s="85"/>
      <c r="X177" s="85"/>
      <c r="Y177" s="85"/>
      <c r="Z177" s="85"/>
      <c r="AA177" s="85"/>
      <c r="AB177" s="85"/>
      <c r="AC177" s="85"/>
      <c r="AD177" s="85"/>
      <c r="AE177" s="85"/>
      <c r="AF177" s="85"/>
      <c r="AG177" s="85"/>
      <c r="AH177" s="85"/>
      <c r="AI177" s="85"/>
      <c r="AJ177" s="85"/>
      <c r="AK177" s="85"/>
      <c r="AL177" s="85"/>
      <c r="AM177" s="85"/>
      <c r="AN177" s="85"/>
      <c r="AO177" s="85"/>
    </row>
    <row r="178" ht="15.75" customHeight="1">
      <c r="A178" s="85"/>
      <c r="B178" s="85"/>
      <c r="C178" s="85"/>
      <c r="D178" s="85"/>
      <c r="E178" s="85"/>
      <c r="F178" s="85"/>
      <c r="G178" s="85"/>
      <c r="H178" s="85"/>
      <c r="I178" s="85"/>
      <c r="J178" s="85"/>
      <c r="K178" s="85"/>
      <c r="L178" s="85"/>
      <c r="M178" s="85"/>
      <c r="N178" s="85"/>
      <c r="O178" s="85"/>
      <c r="P178" s="85"/>
      <c r="Q178" s="85"/>
      <c r="R178" s="85"/>
      <c r="S178" s="85"/>
      <c r="T178" s="135"/>
      <c r="U178" s="84"/>
      <c r="V178" s="84"/>
      <c r="W178" s="85"/>
      <c r="X178" s="85"/>
      <c r="Y178" s="85"/>
      <c r="Z178" s="85"/>
      <c r="AA178" s="85"/>
      <c r="AB178" s="85"/>
      <c r="AC178" s="85"/>
      <c r="AD178" s="85"/>
      <c r="AE178" s="85"/>
      <c r="AF178" s="85"/>
      <c r="AG178" s="85"/>
      <c r="AH178" s="85"/>
      <c r="AI178" s="85"/>
      <c r="AJ178" s="85"/>
      <c r="AK178" s="85"/>
      <c r="AL178" s="85"/>
      <c r="AM178" s="85"/>
      <c r="AN178" s="85"/>
      <c r="AO178" s="85"/>
    </row>
    <row r="179" ht="15.75" customHeight="1">
      <c r="A179" s="85"/>
      <c r="B179" s="85"/>
      <c r="C179" s="85"/>
      <c r="D179" s="85"/>
      <c r="E179" s="85"/>
      <c r="F179" s="85"/>
      <c r="G179" s="85"/>
      <c r="H179" s="85"/>
      <c r="I179" s="85"/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135"/>
      <c r="U179" s="84"/>
      <c r="V179" s="84"/>
      <c r="W179" s="85"/>
      <c r="X179" s="85"/>
      <c r="Y179" s="85"/>
      <c r="Z179" s="85"/>
      <c r="AA179" s="85"/>
      <c r="AB179" s="85"/>
      <c r="AC179" s="85"/>
      <c r="AD179" s="85"/>
      <c r="AE179" s="85"/>
      <c r="AF179" s="85"/>
      <c r="AG179" s="85"/>
      <c r="AH179" s="85"/>
      <c r="AI179" s="85"/>
      <c r="AJ179" s="85"/>
      <c r="AK179" s="85"/>
      <c r="AL179" s="85"/>
      <c r="AM179" s="85"/>
      <c r="AN179" s="85"/>
      <c r="AO179" s="85"/>
    </row>
    <row r="180" ht="15.75" customHeight="1">
      <c r="A180" s="85"/>
      <c r="B180" s="85"/>
      <c r="C180" s="85"/>
      <c r="D180" s="85"/>
      <c r="E180" s="85"/>
      <c r="F180" s="85"/>
      <c r="G180" s="85"/>
      <c r="H180" s="85"/>
      <c r="I180" s="85"/>
      <c r="J180" s="85"/>
      <c r="K180" s="85"/>
      <c r="L180" s="85"/>
      <c r="M180" s="85"/>
      <c r="N180" s="85"/>
      <c r="O180" s="85"/>
      <c r="P180" s="85"/>
      <c r="Q180" s="85"/>
      <c r="R180" s="85"/>
      <c r="S180" s="85"/>
      <c r="T180" s="135"/>
      <c r="U180" s="84"/>
      <c r="V180" s="84"/>
      <c r="W180" s="85"/>
      <c r="X180" s="85"/>
      <c r="Y180" s="85"/>
      <c r="Z180" s="85"/>
      <c r="AA180" s="85"/>
      <c r="AB180" s="85"/>
      <c r="AC180" s="85"/>
      <c r="AD180" s="85"/>
      <c r="AE180" s="85"/>
      <c r="AF180" s="85"/>
      <c r="AG180" s="85"/>
      <c r="AH180" s="85"/>
      <c r="AI180" s="85"/>
      <c r="AJ180" s="85"/>
      <c r="AK180" s="85"/>
      <c r="AL180" s="85"/>
      <c r="AM180" s="85"/>
      <c r="AN180" s="85"/>
      <c r="AO180" s="85"/>
    </row>
    <row r="181" ht="15.75" customHeight="1">
      <c r="A181" s="85"/>
      <c r="B181" s="85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135"/>
      <c r="U181" s="84"/>
      <c r="V181" s="84"/>
      <c r="W181" s="85"/>
      <c r="X181" s="85"/>
      <c r="Y181" s="85"/>
      <c r="Z181" s="85"/>
      <c r="AA181" s="85"/>
      <c r="AB181" s="85"/>
      <c r="AC181" s="85"/>
      <c r="AD181" s="85"/>
      <c r="AE181" s="85"/>
      <c r="AF181" s="85"/>
      <c r="AG181" s="85"/>
      <c r="AH181" s="85"/>
      <c r="AI181" s="85"/>
      <c r="AJ181" s="85"/>
      <c r="AK181" s="85"/>
      <c r="AL181" s="85"/>
      <c r="AM181" s="85"/>
      <c r="AN181" s="85"/>
      <c r="AO181" s="85"/>
    </row>
    <row r="182" ht="15.75" customHeight="1">
      <c r="A182" s="85"/>
      <c r="B182" s="85"/>
      <c r="C182" s="85"/>
      <c r="D182" s="85"/>
      <c r="E182" s="85"/>
      <c r="F182" s="85"/>
      <c r="G182" s="85"/>
      <c r="H182" s="85"/>
      <c r="I182" s="85"/>
      <c r="J182" s="85"/>
      <c r="K182" s="85"/>
      <c r="L182" s="85"/>
      <c r="M182" s="85"/>
      <c r="N182" s="85"/>
      <c r="O182" s="85"/>
      <c r="P182" s="85"/>
      <c r="Q182" s="85"/>
      <c r="R182" s="85"/>
      <c r="S182" s="85"/>
      <c r="T182" s="135"/>
      <c r="U182" s="84"/>
      <c r="V182" s="84"/>
      <c r="W182" s="85"/>
      <c r="X182" s="85"/>
      <c r="Y182" s="85"/>
      <c r="Z182" s="85"/>
      <c r="AA182" s="85"/>
      <c r="AB182" s="85"/>
      <c r="AC182" s="85"/>
      <c r="AD182" s="85"/>
      <c r="AE182" s="85"/>
      <c r="AF182" s="85"/>
      <c r="AG182" s="85"/>
      <c r="AH182" s="85"/>
      <c r="AI182" s="85"/>
      <c r="AJ182" s="85"/>
      <c r="AK182" s="85"/>
      <c r="AL182" s="85"/>
      <c r="AM182" s="85"/>
      <c r="AN182" s="85"/>
      <c r="AO182" s="85"/>
    </row>
    <row r="183" ht="15.75" customHeight="1">
      <c r="A183" s="85"/>
      <c r="B183" s="85"/>
      <c r="C183" s="85"/>
      <c r="D183" s="85"/>
      <c r="E183" s="85"/>
      <c r="F183" s="85"/>
      <c r="G183" s="85"/>
      <c r="H183" s="85"/>
      <c r="I183" s="85"/>
      <c r="J183" s="85"/>
      <c r="K183" s="85"/>
      <c r="L183" s="85"/>
      <c r="M183" s="85"/>
      <c r="N183" s="85"/>
      <c r="O183" s="85"/>
      <c r="P183" s="85"/>
      <c r="Q183" s="85"/>
      <c r="R183" s="85"/>
      <c r="S183" s="85"/>
      <c r="T183" s="135"/>
      <c r="U183" s="84"/>
      <c r="V183" s="84"/>
      <c r="W183" s="85"/>
      <c r="X183" s="85"/>
      <c r="Y183" s="85"/>
      <c r="Z183" s="85"/>
      <c r="AA183" s="85"/>
      <c r="AB183" s="85"/>
      <c r="AC183" s="85"/>
      <c r="AD183" s="85"/>
      <c r="AE183" s="85"/>
      <c r="AF183" s="85"/>
      <c r="AG183" s="85"/>
      <c r="AH183" s="85"/>
      <c r="AI183" s="85"/>
      <c r="AJ183" s="85"/>
      <c r="AK183" s="85"/>
      <c r="AL183" s="85"/>
      <c r="AM183" s="85"/>
      <c r="AN183" s="85"/>
      <c r="AO183" s="85"/>
    </row>
    <row r="184" ht="15.75" customHeight="1">
      <c r="A184" s="85"/>
      <c r="B184" s="85"/>
      <c r="C184" s="85"/>
      <c r="D184" s="85"/>
      <c r="E184" s="85"/>
      <c r="F184" s="85"/>
      <c r="G184" s="85"/>
      <c r="H184" s="85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135"/>
      <c r="U184" s="84"/>
      <c r="V184" s="84"/>
      <c r="W184" s="85"/>
      <c r="X184" s="85"/>
      <c r="Y184" s="85"/>
      <c r="Z184" s="85"/>
      <c r="AA184" s="85"/>
      <c r="AB184" s="85"/>
      <c r="AC184" s="85"/>
      <c r="AD184" s="85"/>
      <c r="AE184" s="85"/>
      <c r="AF184" s="85"/>
      <c r="AG184" s="85"/>
      <c r="AH184" s="85"/>
      <c r="AI184" s="85"/>
      <c r="AJ184" s="85"/>
      <c r="AK184" s="85"/>
      <c r="AL184" s="85"/>
      <c r="AM184" s="85"/>
      <c r="AN184" s="85"/>
      <c r="AO184" s="85"/>
    </row>
    <row r="185" ht="15.75" customHeight="1">
      <c r="A185" s="85"/>
      <c r="B185" s="85"/>
      <c r="C185" s="85"/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135"/>
      <c r="U185" s="84"/>
      <c r="V185" s="84"/>
      <c r="W185" s="85"/>
      <c r="X185" s="85"/>
      <c r="Y185" s="85"/>
      <c r="Z185" s="85"/>
      <c r="AA185" s="85"/>
      <c r="AB185" s="85"/>
      <c r="AC185" s="85"/>
      <c r="AD185" s="85"/>
      <c r="AE185" s="85"/>
      <c r="AF185" s="85"/>
      <c r="AG185" s="85"/>
      <c r="AH185" s="85"/>
      <c r="AI185" s="85"/>
      <c r="AJ185" s="85"/>
      <c r="AK185" s="85"/>
      <c r="AL185" s="85"/>
      <c r="AM185" s="85"/>
      <c r="AN185" s="85"/>
      <c r="AO185" s="85"/>
    </row>
    <row r="186" ht="15.75" customHeight="1">
      <c r="A186" s="85"/>
      <c r="B186" s="85"/>
      <c r="C186" s="85"/>
      <c r="D186" s="85"/>
      <c r="E186" s="85"/>
      <c r="F186" s="85"/>
      <c r="G186" s="85"/>
      <c r="H186" s="85"/>
      <c r="I186" s="85"/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135"/>
      <c r="U186" s="84"/>
      <c r="V186" s="84"/>
      <c r="W186" s="85"/>
      <c r="X186" s="85"/>
      <c r="Y186" s="85"/>
      <c r="Z186" s="85"/>
      <c r="AA186" s="85"/>
      <c r="AB186" s="85"/>
      <c r="AC186" s="85"/>
      <c r="AD186" s="85"/>
      <c r="AE186" s="85"/>
      <c r="AF186" s="85"/>
      <c r="AG186" s="85"/>
      <c r="AH186" s="85"/>
      <c r="AI186" s="85"/>
      <c r="AJ186" s="85"/>
      <c r="AK186" s="85"/>
      <c r="AL186" s="85"/>
      <c r="AM186" s="85"/>
      <c r="AN186" s="85"/>
      <c r="AO186" s="85"/>
    </row>
    <row r="187" ht="15.75" customHeight="1">
      <c r="A187" s="85"/>
      <c r="B187" s="85"/>
      <c r="C187" s="85"/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135"/>
      <c r="U187" s="84"/>
      <c r="V187" s="84"/>
      <c r="W187" s="85"/>
      <c r="X187" s="85"/>
      <c r="Y187" s="85"/>
      <c r="Z187" s="85"/>
      <c r="AA187" s="85"/>
      <c r="AB187" s="85"/>
      <c r="AC187" s="85"/>
      <c r="AD187" s="85"/>
      <c r="AE187" s="85"/>
      <c r="AF187" s="85"/>
      <c r="AG187" s="85"/>
      <c r="AH187" s="85"/>
      <c r="AI187" s="85"/>
      <c r="AJ187" s="85"/>
      <c r="AK187" s="85"/>
      <c r="AL187" s="85"/>
      <c r="AM187" s="85"/>
      <c r="AN187" s="85"/>
      <c r="AO187" s="85"/>
    </row>
    <row r="188" ht="15.75" customHeight="1">
      <c r="A188" s="85"/>
      <c r="B188" s="8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135"/>
      <c r="U188" s="84"/>
      <c r="V188" s="84"/>
      <c r="W188" s="85"/>
      <c r="X188" s="85"/>
      <c r="Y188" s="85"/>
      <c r="Z188" s="85"/>
      <c r="AA188" s="85"/>
      <c r="AB188" s="85"/>
      <c r="AC188" s="85"/>
      <c r="AD188" s="85"/>
      <c r="AE188" s="85"/>
      <c r="AF188" s="85"/>
      <c r="AG188" s="85"/>
      <c r="AH188" s="85"/>
      <c r="AI188" s="85"/>
      <c r="AJ188" s="85"/>
      <c r="AK188" s="85"/>
      <c r="AL188" s="85"/>
      <c r="AM188" s="85"/>
      <c r="AN188" s="85"/>
      <c r="AO188" s="85"/>
    </row>
    <row r="189" ht="15.75" customHeight="1">
      <c r="A189" s="85"/>
      <c r="B189" s="8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135"/>
      <c r="U189" s="84"/>
      <c r="V189" s="84"/>
      <c r="W189" s="85"/>
      <c r="X189" s="85"/>
      <c r="Y189" s="85"/>
      <c r="Z189" s="85"/>
      <c r="AA189" s="85"/>
      <c r="AB189" s="85"/>
      <c r="AC189" s="85"/>
      <c r="AD189" s="85"/>
      <c r="AE189" s="85"/>
      <c r="AF189" s="85"/>
      <c r="AG189" s="85"/>
      <c r="AH189" s="85"/>
      <c r="AI189" s="85"/>
      <c r="AJ189" s="85"/>
      <c r="AK189" s="85"/>
      <c r="AL189" s="85"/>
      <c r="AM189" s="85"/>
      <c r="AN189" s="85"/>
      <c r="AO189" s="85"/>
    </row>
    <row r="190" ht="15.75" customHeight="1">
      <c r="A190" s="85"/>
      <c r="B190" s="8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135"/>
      <c r="U190" s="84"/>
      <c r="V190" s="84"/>
      <c r="W190" s="85"/>
      <c r="X190" s="85"/>
      <c r="Y190" s="85"/>
      <c r="Z190" s="85"/>
      <c r="AA190" s="85"/>
      <c r="AB190" s="85"/>
      <c r="AC190" s="85"/>
      <c r="AD190" s="85"/>
      <c r="AE190" s="85"/>
      <c r="AF190" s="85"/>
      <c r="AG190" s="85"/>
      <c r="AH190" s="85"/>
      <c r="AI190" s="85"/>
      <c r="AJ190" s="85"/>
      <c r="AK190" s="85"/>
      <c r="AL190" s="85"/>
      <c r="AM190" s="85"/>
      <c r="AN190" s="85"/>
      <c r="AO190" s="85"/>
    </row>
    <row r="191" ht="15.75" customHeight="1">
      <c r="A191" s="85"/>
      <c r="B191" s="85"/>
      <c r="C191" s="85"/>
      <c r="D191" s="85"/>
      <c r="E191" s="85"/>
      <c r="F191" s="85"/>
      <c r="G191" s="85"/>
      <c r="H191" s="85"/>
      <c r="I191" s="85"/>
      <c r="J191" s="85"/>
      <c r="K191" s="85"/>
      <c r="L191" s="85"/>
      <c r="M191" s="85"/>
      <c r="N191" s="85"/>
      <c r="O191" s="85"/>
      <c r="P191" s="85"/>
      <c r="Q191" s="85"/>
      <c r="R191" s="85"/>
      <c r="S191" s="85"/>
      <c r="T191" s="135"/>
      <c r="U191" s="84"/>
      <c r="V191" s="84"/>
      <c r="W191" s="85"/>
      <c r="X191" s="85"/>
      <c r="Y191" s="85"/>
      <c r="Z191" s="85"/>
      <c r="AA191" s="85"/>
      <c r="AB191" s="85"/>
      <c r="AC191" s="85"/>
      <c r="AD191" s="85"/>
      <c r="AE191" s="85"/>
      <c r="AF191" s="85"/>
      <c r="AG191" s="85"/>
      <c r="AH191" s="85"/>
      <c r="AI191" s="85"/>
      <c r="AJ191" s="85"/>
      <c r="AK191" s="85"/>
      <c r="AL191" s="85"/>
      <c r="AM191" s="85"/>
      <c r="AN191" s="85"/>
      <c r="AO191" s="85"/>
    </row>
    <row r="192" ht="15.75" customHeight="1">
      <c r="A192" s="85"/>
      <c r="B192" s="85"/>
      <c r="C192" s="85"/>
      <c r="D192" s="85"/>
      <c r="E192" s="85"/>
      <c r="F192" s="85"/>
      <c r="G192" s="85"/>
      <c r="H192" s="85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135"/>
      <c r="U192" s="84"/>
      <c r="V192" s="84"/>
      <c r="W192" s="85"/>
      <c r="X192" s="85"/>
      <c r="Y192" s="85"/>
      <c r="Z192" s="85"/>
      <c r="AA192" s="85"/>
      <c r="AB192" s="85"/>
      <c r="AC192" s="85"/>
      <c r="AD192" s="85"/>
      <c r="AE192" s="85"/>
      <c r="AF192" s="85"/>
      <c r="AG192" s="85"/>
      <c r="AH192" s="85"/>
      <c r="AI192" s="85"/>
      <c r="AJ192" s="85"/>
      <c r="AK192" s="85"/>
      <c r="AL192" s="85"/>
      <c r="AM192" s="85"/>
      <c r="AN192" s="85"/>
      <c r="AO192" s="85"/>
    </row>
    <row r="193" ht="15.75" customHeight="1">
      <c r="A193" s="85"/>
      <c r="B193" s="85"/>
      <c r="C193" s="85"/>
      <c r="D193" s="85"/>
      <c r="E193" s="85"/>
      <c r="F193" s="85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135"/>
      <c r="U193" s="84"/>
      <c r="V193" s="84"/>
      <c r="W193" s="85"/>
      <c r="X193" s="85"/>
      <c r="Y193" s="85"/>
      <c r="Z193" s="85"/>
      <c r="AA193" s="85"/>
      <c r="AB193" s="85"/>
      <c r="AC193" s="85"/>
      <c r="AD193" s="85"/>
      <c r="AE193" s="85"/>
      <c r="AF193" s="85"/>
      <c r="AG193" s="85"/>
      <c r="AH193" s="85"/>
      <c r="AI193" s="85"/>
      <c r="AJ193" s="85"/>
      <c r="AK193" s="85"/>
      <c r="AL193" s="85"/>
      <c r="AM193" s="85"/>
      <c r="AN193" s="85"/>
      <c r="AO193" s="85"/>
    </row>
    <row r="194" ht="15.75" customHeight="1">
      <c r="A194" s="85"/>
      <c r="B194" s="85"/>
      <c r="C194" s="85"/>
      <c r="D194" s="85"/>
      <c r="E194" s="85"/>
      <c r="F194" s="85"/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135"/>
      <c r="U194" s="84"/>
      <c r="V194" s="84"/>
      <c r="W194" s="85"/>
      <c r="X194" s="85"/>
      <c r="Y194" s="85"/>
      <c r="Z194" s="85"/>
      <c r="AA194" s="85"/>
      <c r="AB194" s="85"/>
      <c r="AC194" s="85"/>
      <c r="AD194" s="85"/>
      <c r="AE194" s="85"/>
      <c r="AF194" s="85"/>
      <c r="AG194" s="85"/>
      <c r="AH194" s="85"/>
      <c r="AI194" s="85"/>
      <c r="AJ194" s="85"/>
      <c r="AK194" s="85"/>
      <c r="AL194" s="85"/>
      <c r="AM194" s="85"/>
      <c r="AN194" s="85"/>
      <c r="AO194" s="85"/>
    </row>
    <row r="195" ht="15.75" customHeight="1">
      <c r="A195" s="85"/>
      <c r="B195" s="85"/>
      <c r="C195" s="85"/>
      <c r="D195" s="85"/>
      <c r="E195" s="85"/>
      <c r="F195" s="85"/>
      <c r="G195" s="85"/>
      <c r="H195" s="85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135"/>
      <c r="U195" s="84"/>
      <c r="V195" s="84"/>
      <c r="W195" s="85"/>
      <c r="X195" s="85"/>
      <c r="Y195" s="85"/>
      <c r="Z195" s="85"/>
      <c r="AA195" s="85"/>
      <c r="AB195" s="85"/>
      <c r="AC195" s="85"/>
      <c r="AD195" s="85"/>
      <c r="AE195" s="85"/>
      <c r="AF195" s="85"/>
      <c r="AG195" s="85"/>
      <c r="AH195" s="85"/>
      <c r="AI195" s="85"/>
      <c r="AJ195" s="85"/>
      <c r="AK195" s="85"/>
      <c r="AL195" s="85"/>
      <c r="AM195" s="85"/>
      <c r="AN195" s="85"/>
      <c r="AO195" s="85"/>
    </row>
    <row r="196" ht="15.75" customHeight="1">
      <c r="A196" s="85"/>
      <c r="B196" s="85"/>
      <c r="C196" s="85"/>
      <c r="D196" s="85"/>
      <c r="E196" s="85"/>
      <c r="F196" s="85"/>
      <c r="G196" s="85"/>
      <c r="H196" s="85"/>
      <c r="I196" s="85"/>
      <c r="J196" s="85"/>
      <c r="K196" s="85"/>
      <c r="L196" s="85"/>
      <c r="M196" s="85"/>
      <c r="N196" s="85"/>
      <c r="O196" s="85"/>
      <c r="P196" s="85"/>
      <c r="Q196" s="85"/>
      <c r="R196" s="85"/>
      <c r="S196" s="85"/>
      <c r="T196" s="135"/>
      <c r="U196" s="84"/>
      <c r="V196" s="84"/>
      <c r="W196" s="85"/>
      <c r="X196" s="85"/>
      <c r="Y196" s="85"/>
      <c r="Z196" s="85"/>
      <c r="AA196" s="85"/>
      <c r="AB196" s="85"/>
      <c r="AC196" s="85"/>
      <c r="AD196" s="85"/>
      <c r="AE196" s="85"/>
      <c r="AF196" s="85"/>
      <c r="AG196" s="85"/>
      <c r="AH196" s="85"/>
      <c r="AI196" s="85"/>
      <c r="AJ196" s="85"/>
      <c r="AK196" s="85"/>
      <c r="AL196" s="85"/>
      <c r="AM196" s="85"/>
      <c r="AN196" s="85"/>
      <c r="AO196" s="85"/>
    </row>
    <row r="197" ht="15.75" customHeight="1">
      <c r="A197" s="85"/>
      <c r="B197" s="85"/>
      <c r="C197" s="85"/>
      <c r="D197" s="85"/>
      <c r="E197" s="85"/>
      <c r="F197" s="85"/>
      <c r="G197" s="85"/>
      <c r="H197" s="85"/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135"/>
      <c r="U197" s="84"/>
      <c r="V197" s="84"/>
      <c r="W197" s="85"/>
      <c r="X197" s="85"/>
      <c r="Y197" s="85"/>
      <c r="Z197" s="85"/>
      <c r="AA197" s="85"/>
      <c r="AB197" s="85"/>
      <c r="AC197" s="85"/>
      <c r="AD197" s="85"/>
      <c r="AE197" s="85"/>
      <c r="AF197" s="85"/>
      <c r="AG197" s="85"/>
      <c r="AH197" s="85"/>
      <c r="AI197" s="85"/>
      <c r="AJ197" s="85"/>
      <c r="AK197" s="85"/>
      <c r="AL197" s="85"/>
      <c r="AM197" s="85"/>
      <c r="AN197" s="85"/>
      <c r="AO197" s="85"/>
    </row>
    <row r="198" ht="15.75" customHeight="1">
      <c r="A198" s="85"/>
      <c r="B198" s="85"/>
      <c r="C198" s="85"/>
      <c r="D198" s="85"/>
      <c r="E198" s="85"/>
      <c r="F198" s="85"/>
      <c r="G198" s="85"/>
      <c r="H198" s="85"/>
      <c r="I198" s="85"/>
      <c r="J198" s="85"/>
      <c r="K198" s="85"/>
      <c r="L198" s="85"/>
      <c r="M198" s="85"/>
      <c r="N198" s="85"/>
      <c r="O198" s="85"/>
      <c r="P198" s="85"/>
      <c r="Q198" s="85"/>
      <c r="R198" s="85"/>
      <c r="S198" s="85"/>
      <c r="T198" s="135"/>
      <c r="U198" s="84"/>
      <c r="V198" s="84"/>
      <c r="W198" s="85"/>
      <c r="X198" s="85"/>
      <c r="Y198" s="85"/>
      <c r="Z198" s="85"/>
      <c r="AA198" s="85"/>
      <c r="AB198" s="85"/>
      <c r="AC198" s="85"/>
      <c r="AD198" s="85"/>
      <c r="AE198" s="85"/>
      <c r="AF198" s="85"/>
      <c r="AG198" s="85"/>
      <c r="AH198" s="85"/>
      <c r="AI198" s="85"/>
      <c r="AJ198" s="85"/>
      <c r="AK198" s="85"/>
      <c r="AL198" s="85"/>
      <c r="AM198" s="85"/>
      <c r="AN198" s="85"/>
      <c r="AO198" s="85"/>
    </row>
    <row r="199" ht="15.75" customHeight="1">
      <c r="A199" s="85"/>
      <c r="B199" s="85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135"/>
      <c r="U199" s="84"/>
      <c r="V199" s="84"/>
      <c r="W199" s="85"/>
      <c r="X199" s="85"/>
      <c r="Y199" s="85"/>
      <c r="Z199" s="85"/>
      <c r="AA199" s="85"/>
      <c r="AB199" s="85"/>
      <c r="AC199" s="85"/>
      <c r="AD199" s="85"/>
      <c r="AE199" s="85"/>
      <c r="AF199" s="85"/>
      <c r="AG199" s="85"/>
      <c r="AH199" s="85"/>
      <c r="AI199" s="85"/>
      <c r="AJ199" s="85"/>
      <c r="AK199" s="85"/>
      <c r="AL199" s="85"/>
      <c r="AM199" s="85"/>
      <c r="AN199" s="85"/>
      <c r="AO199" s="85"/>
    </row>
    <row r="200" ht="15.75" customHeight="1">
      <c r="A200" s="85"/>
      <c r="B200" s="85"/>
      <c r="C200" s="85"/>
      <c r="D200" s="85"/>
      <c r="E200" s="85"/>
      <c r="F200" s="85"/>
      <c r="G200" s="85"/>
      <c r="H200" s="85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135"/>
      <c r="U200" s="84"/>
      <c r="V200" s="84"/>
      <c r="W200" s="85"/>
      <c r="X200" s="85"/>
      <c r="Y200" s="85"/>
      <c r="Z200" s="85"/>
      <c r="AA200" s="85"/>
      <c r="AB200" s="85"/>
      <c r="AC200" s="85"/>
      <c r="AD200" s="85"/>
      <c r="AE200" s="85"/>
      <c r="AF200" s="85"/>
      <c r="AG200" s="85"/>
      <c r="AH200" s="85"/>
      <c r="AI200" s="85"/>
      <c r="AJ200" s="85"/>
      <c r="AK200" s="85"/>
      <c r="AL200" s="85"/>
      <c r="AM200" s="85"/>
      <c r="AN200" s="85"/>
      <c r="AO200" s="85"/>
    </row>
    <row r="201" ht="15.75" customHeight="1">
      <c r="A201" s="85"/>
      <c r="B201" s="85"/>
      <c r="C201" s="85"/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135"/>
      <c r="U201" s="84"/>
      <c r="V201" s="84"/>
      <c r="W201" s="85"/>
      <c r="X201" s="85"/>
      <c r="Y201" s="85"/>
      <c r="Z201" s="85"/>
      <c r="AA201" s="85"/>
      <c r="AB201" s="85"/>
      <c r="AC201" s="85"/>
      <c r="AD201" s="85"/>
      <c r="AE201" s="85"/>
      <c r="AF201" s="85"/>
      <c r="AG201" s="85"/>
      <c r="AH201" s="85"/>
      <c r="AI201" s="85"/>
      <c r="AJ201" s="85"/>
      <c r="AK201" s="85"/>
      <c r="AL201" s="85"/>
      <c r="AM201" s="85"/>
      <c r="AN201" s="85"/>
      <c r="AO201" s="85"/>
    </row>
    <row r="202" ht="15.75" customHeight="1">
      <c r="A202" s="85"/>
      <c r="B202" s="85"/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135"/>
      <c r="U202" s="84"/>
      <c r="V202" s="84"/>
      <c r="W202" s="85"/>
      <c r="X202" s="85"/>
      <c r="Y202" s="85"/>
      <c r="Z202" s="85"/>
      <c r="AA202" s="85"/>
      <c r="AB202" s="85"/>
      <c r="AC202" s="85"/>
      <c r="AD202" s="85"/>
      <c r="AE202" s="85"/>
      <c r="AF202" s="85"/>
      <c r="AG202" s="85"/>
      <c r="AH202" s="85"/>
      <c r="AI202" s="85"/>
      <c r="AJ202" s="85"/>
      <c r="AK202" s="85"/>
      <c r="AL202" s="85"/>
      <c r="AM202" s="85"/>
      <c r="AN202" s="85"/>
      <c r="AO202" s="85"/>
    </row>
    <row r="203" ht="15.75" customHeight="1">
      <c r="A203" s="85"/>
      <c r="B203" s="85"/>
      <c r="C203" s="85"/>
      <c r="D203" s="85"/>
      <c r="E203" s="85"/>
      <c r="F203" s="85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135"/>
      <c r="U203" s="84"/>
      <c r="V203" s="84"/>
      <c r="W203" s="85"/>
      <c r="X203" s="85"/>
      <c r="Y203" s="85"/>
      <c r="Z203" s="85"/>
      <c r="AA203" s="85"/>
      <c r="AB203" s="85"/>
      <c r="AC203" s="85"/>
      <c r="AD203" s="85"/>
      <c r="AE203" s="85"/>
      <c r="AF203" s="85"/>
      <c r="AG203" s="85"/>
      <c r="AH203" s="85"/>
      <c r="AI203" s="85"/>
      <c r="AJ203" s="85"/>
      <c r="AK203" s="85"/>
      <c r="AL203" s="85"/>
      <c r="AM203" s="85"/>
      <c r="AN203" s="85"/>
      <c r="AO203" s="85"/>
    </row>
    <row r="204" ht="15.75" customHeight="1">
      <c r="A204" s="85"/>
      <c r="B204" s="85"/>
      <c r="C204" s="85"/>
      <c r="D204" s="85"/>
      <c r="E204" s="85"/>
      <c r="F204" s="85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135"/>
      <c r="U204" s="84"/>
      <c r="V204" s="84"/>
      <c r="W204" s="85"/>
      <c r="X204" s="85"/>
      <c r="Y204" s="85"/>
      <c r="Z204" s="85"/>
      <c r="AA204" s="85"/>
      <c r="AB204" s="85"/>
      <c r="AC204" s="85"/>
      <c r="AD204" s="85"/>
      <c r="AE204" s="85"/>
      <c r="AF204" s="85"/>
      <c r="AG204" s="85"/>
      <c r="AH204" s="85"/>
      <c r="AI204" s="85"/>
      <c r="AJ204" s="85"/>
      <c r="AK204" s="85"/>
      <c r="AL204" s="85"/>
      <c r="AM204" s="85"/>
      <c r="AN204" s="85"/>
      <c r="AO204" s="85"/>
    </row>
    <row r="205" ht="15.75" customHeight="1">
      <c r="A205" s="85"/>
      <c r="B205" s="85"/>
      <c r="C205" s="85"/>
      <c r="D205" s="85"/>
      <c r="E205" s="85"/>
      <c r="F205" s="85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135"/>
      <c r="U205" s="84"/>
      <c r="V205" s="84"/>
      <c r="W205" s="85"/>
      <c r="X205" s="85"/>
      <c r="Y205" s="85"/>
      <c r="Z205" s="85"/>
      <c r="AA205" s="85"/>
      <c r="AB205" s="85"/>
      <c r="AC205" s="85"/>
      <c r="AD205" s="85"/>
      <c r="AE205" s="85"/>
      <c r="AF205" s="85"/>
      <c r="AG205" s="85"/>
      <c r="AH205" s="85"/>
      <c r="AI205" s="85"/>
      <c r="AJ205" s="85"/>
      <c r="AK205" s="85"/>
      <c r="AL205" s="85"/>
      <c r="AM205" s="85"/>
      <c r="AN205" s="85"/>
      <c r="AO205" s="85"/>
    </row>
    <row r="206" ht="15.75" customHeight="1">
      <c r="A206" s="85"/>
      <c r="B206" s="85"/>
      <c r="C206" s="85"/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135"/>
      <c r="U206" s="84"/>
      <c r="V206" s="84"/>
      <c r="W206" s="85"/>
      <c r="X206" s="85"/>
      <c r="Y206" s="85"/>
      <c r="Z206" s="85"/>
      <c r="AA206" s="85"/>
      <c r="AB206" s="85"/>
      <c r="AC206" s="85"/>
      <c r="AD206" s="85"/>
      <c r="AE206" s="85"/>
      <c r="AF206" s="85"/>
      <c r="AG206" s="85"/>
      <c r="AH206" s="85"/>
      <c r="AI206" s="85"/>
      <c r="AJ206" s="85"/>
      <c r="AK206" s="85"/>
      <c r="AL206" s="85"/>
      <c r="AM206" s="85"/>
      <c r="AN206" s="85"/>
      <c r="AO206" s="85"/>
    </row>
    <row r="207" ht="15.75" customHeight="1">
      <c r="A207" s="85"/>
      <c r="B207" s="85"/>
      <c r="C207" s="85"/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135"/>
      <c r="U207" s="84"/>
      <c r="V207" s="84"/>
      <c r="W207" s="85"/>
      <c r="X207" s="85"/>
      <c r="Y207" s="85"/>
      <c r="Z207" s="85"/>
      <c r="AA207" s="85"/>
      <c r="AB207" s="85"/>
      <c r="AC207" s="85"/>
      <c r="AD207" s="85"/>
      <c r="AE207" s="85"/>
      <c r="AF207" s="85"/>
      <c r="AG207" s="85"/>
      <c r="AH207" s="85"/>
      <c r="AI207" s="85"/>
      <c r="AJ207" s="85"/>
      <c r="AK207" s="85"/>
      <c r="AL207" s="85"/>
      <c r="AM207" s="85"/>
      <c r="AN207" s="85"/>
      <c r="AO207" s="85"/>
    </row>
    <row r="208" ht="15.75" customHeight="1">
      <c r="A208" s="85"/>
      <c r="B208" s="85"/>
      <c r="C208" s="85"/>
      <c r="D208" s="85"/>
      <c r="E208" s="85"/>
      <c r="F208" s="85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135"/>
      <c r="U208" s="84"/>
      <c r="V208" s="84"/>
      <c r="W208" s="85"/>
      <c r="X208" s="85"/>
      <c r="Y208" s="85"/>
      <c r="Z208" s="85"/>
      <c r="AA208" s="85"/>
      <c r="AB208" s="85"/>
      <c r="AC208" s="85"/>
      <c r="AD208" s="85"/>
      <c r="AE208" s="85"/>
      <c r="AF208" s="85"/>
      <c r="AG208" s="85"/>
      <c r="AH208" s="85"/>
      <c r="AI208" s="85"/>
      <c r="AJ208" s="85"/>
      <c r="AK208" s="85"/>
      <c r="AL208" s="85"/>
      <c r="AM208" s="85"/>
      <c r="AN208" s="85"/>
      <c r="AO208" s="85"/>
    </row>
    <row r="209" ht="15.75" customHeight="1">
      <c r="A209" s="85"/>
      <c r="B209" s="85"/>
      <c r="C209" s="85"/>
      <c r="D209" s="85"/>
      <c r="E209" s="85"/>
      <c r="F209" s="85"/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135"/>
      <c r="U209" s="84"/>
      <c r="V209" s="84"/>
      <c r="W209" s="85"/>
      <c r="X209" s="85"/>
      <c r="Y209" s="85"/>
      <c r="Z209" s="85"/>
      <c r="AA209" s="85"/>
      <c r="AB209" s="85"/>
      <c r="AC209" s="85"/>
      <c r="AD209" s="85"/>
      <c r="AE209" s="85"/>
      <c r="AF209" s="85"/>
      <c r="AG209" s="85"/>
      <c r="AH209" s="85"/>
      <c r="AI209" s="85"/>
      <c r="AJ209" s="85"/>
      <c r="AK209" s="85"/>
      <c r="AL209" s="85"/>
      <c r="AM209" s="85"/>
      <c r="AN209" s="85"/>
      <c r="AO209" s="85"/>
    </row>
    <row r="210" ht="15.75" customHeight="1">
      <c r="A210" s="85"/>
      <c r="B210" s="85"/>
      <c r="C210" s="85"/>
      <c r="D210" s="85"/>
      <c r="E210" s="85"/>
      <c r="F210" s="85"/>
      <c r="G210" s="85"/>
      <c r="H210" s="85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135"/>
      <c r="U210" s="84"/>
      <c r="V210" s="84"/>
      <c r="W210" s="85"/>
      <c r="X210" s="85"/>
      <c r="Y210" s="85"/>
      <c r="Z210" s="85"/>
      <c r="AA210" s="85"/>
      <c r="AB210" s="85"/>
      <c r="AC210" s="85"/>
      <c r="AD210" s="85"/>
      <c r="AE210" s="85"/>
      <c r="AF210" s="85"/>
      <c r="AG210" s="85"/>
      <c r="AH210" s="85"/>
      <c r="AI210" s="85"/>
      <c r="AJ210" s="85"/>
      <c r="AK210" s="85"/>
      <c r="AL210" s="85"/>
      <c r="AM210" s="85"/>
      <c r="AN210" s="85"/>
      <c r="AO210" s="85"/>
    </row>
    <row r="211" ht="15.75" customHeight="1">
      <c r="A211" s="85"/>
      <c r="B211" s="85"/>
      <c r="C211" s="85"/>
      <c r="D211" s="85"/>
      <c r="E211" s="85"/>
      <c r="F211" s="85"/>
      <c r="G211" s="85"/>
      <c r="H211" s="85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135"/>
      <c r="U211" s="84"/>
      <c r="V211" s="84"/>
      <c r="W211" s="85"/>
      <c r="X211" s="85"/>
      <c r="Y211" s="85"/>
      <c r="Z211" s="85"/>
      <c r="AA211" s="85"/>
      <c r="AB211" s="85"/>
      <c r="AC211" s="85"/>
      <c r="AD211" s="85"/>
      <c r="AE211" s="85"/>
      <c r="AF211" s="85"/>
      <c r="AG211" s="85"/>
      <c r="AH211" s="85"/>
      <c r="AI211" s="85"/>
      <c r="AJ211" s="85"/>
      <c r="AK211" s="85"/>
      <c r="AL211" s="85"/>
      <c r="AM211" s="85"/>
      <c r="AN211" s="85"/>
      <c r="AO211" s="85"/>
    </row>
    <row r="212" ht="15.75" customHeight="1">
      <c r="A212" s="85"/>
      <c r="B212" s="85"/>
      <c r="C212" s="85"/>
      <c r="D212" s="85"/>
      <c r="E212" s="85"/>
      <c r="F212" s="85"/>
      <c r="G212" s="85"/>
      <c r="H212" s="85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135"/>
      <c r="U212" s="84"/>
      <c r="V212" s="84"/>
      <c r="W212" s="85"/>
      <c r="X212" s="85"/>
      <c r="Y212" s="85"/>
      <c r="Z212" s="85"/>
      <c r="AA212" s="85"/>
      <c r="AB212" s="85"/>
      <c r="AC212" s="85"/>
      <c r="AD212" s="85"/>
      <c r="AE212" s="85"/>
      <c r="AF212" s="85"/>
      <c r="AG212" s="85"/>
      <c r="AH212" s="85"/>
      <c r="AI212" s="85"/>
      <c r="AJ212" s="85"/>
      <c r="AK212" s="85"/>
      <c r="AL212" s="85"/>
      <c r="AM212" s="85"/>
      <c r="AN212" s="85"/>
      <c r="AO212" s="85"/>
    </row>
    <row r="213" ht="15.75" customHeight="1">
      <c r="A213" s="85"/>
      <c r="B213" s="85"/>
      <c r="C213" s="85"/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135"/>
      <c r="U213" s="84"/>
      <c r="V213" s="84"/>
      <c r="W213" s="85"/>
      <c r="X213" s="85"/>
      <c r="Y213" s="85"/>
      <c r="Z213" s="85"/>
      <c r="AA213" s="85"/>
      <c r="AB213" s="85"/>
      <c r="AC213" s="85"/>
      <c r="AD213" s="85"/>
      <c r="AE213" s="85"/>
      <c r="AF213" s="85"/>
      <c r="AG213" s="85"/>
      <c r="AH213" s="85"/>
      <c r="AI213" s="85"/>
      <c r="AJ213" s="85"/>
      <c r="AK213" s="85"/>
      <c r="AL213" s="85"/>
      <c r="AM213" s="85"/>
      <c r="AN213" s="85"/>
      <c r="AO213" s="85"/>
    </row>
    <row r="214" ht="15.75" customHeight="1">
      <c r="A214" s="85"/>
      <c r="B214" s="85"/>
      <c r="C214" s="85"/>
      <c r="D214" s="85"/>
      <c r="E214" s="85"/>
      <c r="F214" s="85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135"/>
      <c r="U214" s="84"/>
      <c r="V214" s="84"/>
      <c r="W214" s="85"/>
      <c r="X214" s="85"/>
      <c r="Y214" s="85"/>
      <c r="Z214" s="85"/>
      <c r="AA214" s="85"/>
      <c r="AB214" s="85"/>
      <c r="AC214" s="85"/>
      <c r="AD214" s="85"/>
      <c r="AE214" s="85"/>
      <c r="AF214" s="85"/>
      <c r="AG214" s="85"/>
      <c r="AH214" s="85"/>
      <c r="AI214" s="85"/>
      <c r="AJ214" s="85"/>
      <c r="AK214" s="85"/>
      <c r="AL214" s="85"/>
      <c r="AM214" s="85"/>
      <c r="AN214" s="85"/>
      <c r="AO214" s="85"/>
    </row>
    <row r="215" ht="15.75" customHeight="1">
      <c r="A215" s="85"/>
      <c r="B215" s="85"/>
      <c r="C215" s="85"/>
      <c r="D215" s="85"/>
      <c r="E215" s="85"/>
      <c r="F215" s="85"/>
      <c r="G215" s="85"/>
      <c r="H215" s="85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135"/>
      <c r="U215" s="84"/>
      <c r="V215" s="84"/>
      <c r="W215" s="85"/>
      <c r="X215" s="85"/>
      <c r="Y215" s="85"/>
      <c r="Z215" s="85"/>
      <c r="AA215" s="85"/>
      <c r="AB215" s="85"/>
      <c r="AC215" s="85"/>
      <c r="AD215" s="85"/>
      <c r="AE215" s="85"/>
      <c r="AF215" s="85"/>
      <c r="AG215" s="85"/>
      <c r="AH215" s="85"/>
      <c r="AI215" s="85"/>
      <c r="AJ215" s="85"/>
      <c r="AK215" s="85"/>
      <c r="AL215" s="85"/>
      <c r="AM215" s="85"/>
      <c r="AN215" s="85"/>
      <c r="AO215" s="85"/>
    </row>
    <row r="216" ht="15.75" customHeight="1">
      <c r="A216" s="85"/>
      <c r="B216" s="85"/>
      <c r="C216" s="85"/>
      <c r="D216" s="85"/>
      <c r="E216" s="85"/>
      <c r="F216" s="85"/>
      <c r="G216" s="85"/>
      <c r="H216" s="85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135"/>
      <c r="U216" s="84"/>
      <c r="V216" s="84"/>
      <c r="W216" s="85"/>
      <c r="X216" s="85"/>
      <c r="Y216" s="85"/>
      <c r="Z216" s="85"/>
      <c r="AA216" s="85"/>
      <c r="AB216" s="85"/>
      <c r="AC216" s="85"/>
      <c r="AD216" s="85"/>
      <c r="AE216" s="85"/>
      <c r="AF216" s="85"/>
      <c r="AG216" s="85"/>
      <c r="AH216" s="85"/>
      <c r="AI216" s="85"/>
      <c r="AJ216" s="85"/>
      <c r="AK216" s="85"/>
      <c r="AL216" s="85"/>
      <c r="AM216" s="85"/>
      <c r="AN216" s="85"/>
      <c r="AO216" s="85"/>
    </row>
    <row r="217" ht="15.75" customHeight="1">
      <c r="A217" s="85"/>
      <c r="B217" s="85"/>
      <c r="C217" s="85"/>
      <c r="D217" s="85"/>
      <c r="E217" s="85"/>
      <c r="F217" s="85"/>
      <c r="G217" s="85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135"/>
      <c r="U217" s="85"/>
      <c r="V217" s="85"/>
      <c r="W217" s="85"/>
      <c r="X217" s="85"/>
      <c r="Y217" s="85"/>
      <c r="Z217" s="85"/>
      <c r="AA217" s="85"/>
      <c r="AB217" s="85"/>
      <c r="AC217" s="85"/>
      <c r="AD217" s="85"/>
      <c r="AE217" s="85"/>
      <c r="AF217" s="85"/>
      <c r="AG217" s="85"/>
      <c r="AH217" s="85"/>
      <c r="AI217" s="85"/>
      <c r="AJ217" s="85"/>
      <c r="AK217" s="85"/>
      <c r="AL217" s="85"/>
      <c r="AM217" s="85"/>
      <c r="AN217" s="85"/>
      <c r="AO217" s="85"/>
    </row>
    <row r="218" ht="15.75" customHeight="1">
      <c r="A218" s="85"/>
      <c r="B218" s="85"/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135"/>
      <c r="U218" s="85"/>
      <c r="V218" s="85"/>
      <c r="W218" s="85"/>
      <c r="X218" s="85"/>
      <c r="Y218" s="85"/>
      <c r="Z218" s="85"/>
      <c r="AA218" s="85"/>
      <c r="AB218" s="85"/>
      <c r="AC218" s="85"/>
      <c r="AD218" s="85"/>
      <c r="AE218" s="85"/>
      <c r="AF218" s="85"/>
      <c r="AG218" s="85"/>
      <c r="AH218" s="85"/>
      <c r="AI218" s="85"/>
      <c r="AJ218" s="85"/>
      <c r="AK218" s="85"/>
      <c r="AL218" s="85"/>
      <c r="AM218" s="85"/>
      <c r="AN218" s="85"/>
      <c r="AO218" s="85"/>
    </row>
    <row r="219" ht="15.75" customHeight="1">
      <c r="A219" s="85"/>
      <c r="B219" s="85"/>
      <c r="C219" s="85"/>
      <c r="D219" s="85"/>
      <c r="E219" s="85"/>
      <c r="F219" s="85"/>
      <c r="G219" s="85"/>
      <c r="H219" s="85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135"/>
      <c r="U219" s="85"/>
      <c r="V219" s="85"/>
      <c r="W219" s="85"/>
      <c r="X219" s="85"/>
      <c r="Y219" s="85"/>
      <c r="Z219" s="85"/>
      <c r="AA219" s="85"/>
      <c r="AB219" s="85"/>
      <c r="AC219" s="85"/>
      <c r="AD219" s="85"/>
      <c r="AE219" s="85"/>
      <c r="AF219" s="85"/>
      <c r="AG219" s="85"/>
      <c r="AH219" s="85"/>
      <c r="AI219" s="85"/>
      <c r="AJ219" s="85"/>
      <c r="AK219" s="85"/>
      <c r="AL219" s="85"/>
      <c r="AM219" s="85"/>
      <c r="AN219" s="85"/>
      <c r="AO219" s="85"/>
    </row>
    <row r="220" ht="15.75" customHeight="1">
      <c r="A220" s="85"/>
      <c r="B220" s="85"/>
      <c r="C220" s="85"/>
      <c r="D220" s="85"/>
      <c r="E220" s="85"/>
      <c r="F220" s="85"/>
      <c r="G220" s="85"/>
      <c r="H220" s="85"/>
      <c r="I220" s="85"/>
      <c r="J220" s="85"/>
      <c r="K220" s="85"/>
      <c r="L220" s="85"/>
      <c r="M220" s="85"/>
      <c r="N220" s="85"/>
      <c r="O220" s="85"/>
      <c r="P220" s="85"/>
      <c r="Q220" s="85"/>
      <c r="R220" s="85"/>
      <c r="S220" s="85"/>
      <c r="T220" s="135"/>
      <c r="U220" s="85"/>
      <c r="V220" s="85"/>
      <c r="W220" s="85"/>
      <c r="X220" s="85"/>
      <c r="Y220" s="85"/>
      <c r="Z220" s="85"/>
      <c r="AA220" s="85"/>
      <c r="AB220" s="85"/>
      <c r="AC220" s="85"/>
      <c r="AD220" s="85"/>
      <c r="AE220" s="85"/>
      <c r="AF220" s="85"/>
      <c r="AG220" s="85"/>
      <c r="AH220" s="85"/>
      <c r="AI220" s="85"/>
      <c r="AJ220" s="85"/>
      <c r="AK220" s="85"/>
      <c r="AL220" s="85"/>
      <c r="AM220" s="85"/>
      <c r="AN220" s="85"/>
      <c r="AO220" s="85"/>
    </row>
    <row r="221" ht="15.75" customHeight="1">
      <c r="A221" s="85"/>
      <c r="B221" s="85"/>
      <c r="C221" s="85"/>
      <c r="D221" s="85"/>
      <c r="E221" s="85"/>
      <c r="F221" s="85"/>
      <c r="G221" s="85"/>
      <c r="H221" s="85"/>
      <c r="I221" s="85"/>
      <c r="J221" s="85"/>
      <c r="K221" s="85"/>
      <c r="L221" s="85"/>
      <c r="M221" s="85"/>
      <c r="N221" s="85"/>
      <c r="O221" s="85"/>
      <c r="P221" s="85"/>
      <c r="Q221" s="85"/>
      <c r="R221" s="85"/>
      <c r="S221" s="85"/>
      <c r="T221" s="135"/>
      <c r="U221" s="85"/>
      <c r="V221" s="85"/>
      <c r="W221" s="85"/>
      <c r="X221" s="85"/>
      <c r="Y221" s="85"/>
      <c r="Z221" s="85"/>
      <c r="AA221" s="85"/>
      <c r="AB221" s="85"/>
      <c r="AC221" s="85"/>
      <c r="AD221" s="85"/>
      <c r="AE221" s="85"/>
      <c r="AF221" s="85"/>
      <c r="AG221" s="85"/>
      <c r="AH221" s="85"/>
      <c r="AI221" s="85"/>
      <c r="AJ221" s="85"/>
      <c r="AK221" s="85"/>
      <c r="AL221" s="85"/>
      <c r="AM221" s="85"/>
      <c r="AN221" s="85"/>
      <c r="AO221" s="85"/>
    </row>
    <row r="222" ht="15.75" customHeight="1">
      <c r="A222" s="85"/>
      <c r="B222" s="85"/>
      <c r="C222" s="85"/>
      <c r="D222" s="85"/>
      <c r="E222" s="85"/>
      <c r="F222" s="85"/>
      <c r="G222" s="85"/>
      <c r="H222" s="85"/>
      <c r="I222" s="85"/>
      <c r="J222" s="85"/>
      <c r="K222" s="85"/>
      <c r="L222" s="85"/>
      <c r="M222" s="85"/>
      <c r="N222" s="85"/>
      <c r="O222" s="85"/>
      <c r="P222" s="85"/>
      <c r="Q222" s="85"/>
      <c r="R222" s="85"/>
      <c r="S222" s="85"/>
      <c r="T222" s="135"/>
      <c r="U222" s="85"/>
      <c r="V222" s="85"/>
      <c r="W222" s="85"/>
      <c r="X222" s="85"/>
      <c r="Y222" s="85"/>
      <c r="Z222" s="85"/>
      <c r="AA222" s="85"/>
      <c r="AB222" s="85"/>
      <c r="AC222" s="85"/>
      <c r="AD222" s="85"/>
      <c r="AE222" s="85"/>
      <c r="AF222" s="85"/>
      <c r="AG222" s="85"/>
      <c r="AH222" s="85"/>
      <c r="AI222" s="85"/>
      <c r="AJ222" s="85"/>
      <c r="AK222" s="85"/>
      <c r="AL222" s="85"/>
      <c r="AM222" s="85"/>
      <c r="AN222" s="85"/>
      <c r="AO222" s="85"/>
    </row>
    <row r="223" ht="15.75" customHeight="1">
      <c r="A223" s="85"/>
      <c r="B223" s="85"/>
      <c r="C223" s="85"/>
      <c r="D223" s="85"/>
      <c r="E223" s="85"/>
      <c r="F223" s="85"/>
      <c r="G223" s="85"/>
      <c r="H223" s="85"/>
      <c r="I223" s="85"/>
      <c r="J223" s="85"/>
      <c r="K223" s="85"/>
      <c r="L223" s="85"/>
      <c r="M223" s="85"/>
      <c r="N223" s="85"/>
      <c r="O223" s="85"/>
      <c r="P223" s="85"/>
      <c r="Q223" s="85"/>
      <c r="R223" s="85"/>
      <c r="S223" s="85"/>
      <c r="T223" s="135"/>
      <c r="U223" s="85"/>
      <c r="V223" s="85"/>
      <c r="W223" s="85"/>
      <c r="X223" s="85"/>
      <c r="Y223" s="85"/>
      <c r="Z223" s="85"/>
      <c r="AA223" s="85"/>
      <c r="AB223" s="85"/>
      <c r="AC223" s="85"/>
      <c r="AD223" s="85"/>
      <c r="AE223" s="85"/>
      <c r="AF223" s="85"/>
      <c r="AG223" s="85"/>
      <c r="AH223" s="85"/>
      <c r="AI223" s="85"/>
      <c r="AJ223" s="85"/>
      <c r="AK223" s="85"/>
      <c r="AL223" s="85"/>
      <c r="AM223" s="85"/>
      <c r="AN223" s="85"/>
      <c r="AO223" s="85"/>
    </row>
    <row r="224" ht="15.75" customHeight="1">
      <c r="A224" s="85"/>
      <c r="M224" s="85"/>
      <c r="N224" s="85"/>
      <c r="O224" s="85"/>
      <c r="P224" s="85"/>
      <c r="Q224" s="85"/>
      <c r="R224" s="85"/>
      <c r="S224" s="85"/>
      <c r="T224" s="135"/>
      <c r="U224" s="85"/>
      <c r="V224" s="85"/>
      <c r="W224" s="85"/>
      <c r="X224" s="85"/>
      <c r="Y224" s="85"/>
      <c r="Z224" s="85"/>
      <c r="AA224" s="85"/>
      <c r="AB224" s="85"/>
      <c r="AC224" s="85"/>
      <c r="AD224" s="85"/>
      <c r="AE224" s="85"/>
      <c r="AF224" s="85"/>
      <c r="AG224" s="85"/>
      <c r="AH224" s="85"/>
      <c r="AI224" s="85"/>
      <c r="AJ224" s="85"/>
      <c r="AK224" s="85"/>
      <c r="AL224" s="85"/>
      <c r="AM224" s="85"/>
      <c r="AN224" s="85"/>
      <c r="AO224" s="85"/>
    </row>
    <row r="225" ht="15.75" customHeight="1">
      <c r="A225" s="85"/>
      <c r="M225" s="85"/>
      <c r="N225" s="85"/>
      <c r="O225" s="85"/>
      <c r="P225" s="85"/>
      <c r="Q225" s="85"/>
      <c r="R225" s="85"/>
      <c r="S225" s="85"/>
      <c r="T225" s="135"/>
      <c r="U225" s="85"/>
      <c r="V225" s="85"/>
      <c r="W225" s="85"/>
      <c r="X225" s="85"/>
      <c r="Y225" s="85"/>
      <c r="Z225" s="85"/>
      <c r="AA225" s="85"/>
      <c r="AB225" s="85"/>
      <c r="AC225" s="85"/>
      <c r="AD225" s="85"/>
      <c r="AE225" s="85"/>
      <c r="AF225" s="85"/>
      <c r="AG225" s="85"/>
      <c r="AH225" s="85"/>
      <c r="AI225" s="85"/>
      <c r="AJ225" s="85"/>
      <c r="AK225" s="85"/>
      <c r="AL225" s="85"/>
      <c r="AM225" s="85"/>
      <c r="AN225" s="85"/>
      <c r="AO225" s="85"/>
    </row>
    <row r="226" ht="15.75" customHeight="1">
      <c r="A226" s="85"/>
      <c r="M226" s="85"/>
      <c r="N226" s="85"/>
      <c r="O226" s="85"/>
      <c r="P226" s="85"/>
      <c r="Q226" s="85"/>
      <c r="R226" s="85"/>
      <c r="S226" s="85"/>
      <c r="T226" s="135"/>
      <c r="U226" s="85"/>
      <c r="V226" s="85"/>
      <c r="W226" s="85"/>
      <c r="X226" s="85"/>
      <c r="Y226" s="85"/>
      <c r="Z226" s="85"/>
      <c r="AA226" s="85"/>
      <c r="AB226" s="85"/>
      <c r="AC226" s="85"/>
      <c r="AD226" s="85"/>
      <c r="AE226" s="85"/>
      <c r="AF226" s="85"/>
      <c r="AG226" s="85"/>
      <c r="AH226" s="85"/>
      <c r="AI226" s="85"/>
      <c r="AJ226" s="85"/>
      <c r="AK226" s="85"/>
      <c r="AL226" s="85"/>
      <c r="AM226" s="85"/>
      <c r="AN226" s="85"/>
      <c r="AO226" s="85"/>
    </row>
    <row r="227" ht="15.75" customHeight="1">
      <c r="T227" s="59"/>
    </row>
    <row r="228" ht="15.75" customHeight="1">
      <c r="T228" s="59"/>
    </row>
    <row r="229" ht="15.75" customHeight="1">
      <c r="T229" s="59"/>
    </row>
    <row r="230" ht="15.75" customHeight="1">
      <c r="T230" s="59"/>
    </row>
    <row r="231" ht="15.75" customHeight="1">
      <c r="T231" s="59"/>
    </row>
    <row r="232" ht="15.75" customHeight="1">
      <c r="T232" s="59"/>
    </row>
    <row r="233" ht="15.75" customHeight="1">
      <c r="T233" s="59"/>
    </row>
    <row r="234" ht="15.75" customHeight="1">
      <c r="T234" s="59"/>
    </row>
    <row r="235" ht="15.75" customHeight="1">
      <c r="T235" s="59"/>
    </row>
    <row r="236" ht="15.75" customHeight="1">
      <c r="T236" s="59"/>
    </row>
    <row r="237" ht="15.75" customHeight="1">
      <c r="T237" s="59"/>
    </row>
    <row r="238" ht="15.75" customHeight="1">
      <c r="T238" s="59"/>
    </row>
    <row r="239" ht="15.75" customHeight="1">
      <c r="T239" s="59"/>
    </row>
    <row r="240" ht="15.75" customHeight="1">
      <c r="T240" s="59"/>
    </row>
    <row r="241" ht="15.75" customHeight="1">
      <c r="T241" s="59"/>
    </row>
    <row r="242" ht="15.75" customHeight="1">
      <c r="T242" s="59"/>
    </row>
    <row r="243" ht="15.75" customHeight="1">
      <c r="T243" s="59"/>
    </row>
    <row r="244" ht="15.75" customHeight="1">
      <c r="T244" s="59"/>
    </row>
    <row r="245" ht="15.75" customHeight="1">
      <c r="T245" s="59"/>
    </row>
    <row r="246" ht="15.75" customHeight="1">
      <c r="T246" s="59"/>
    </row>
    <row r="247" ht="15.75" customHeight="1">
      <c r="T247" s="59"/>
    </row>
    <row r="248" ht="15.75" customHeight="1">
      <c r="T248" s="59"/>
    </row>
    <row r="249" ht="15.75" customHeight="1">
      <c r="T249" s="59"/>
    </row>
    <row r="250" ht="15.75" customHeight="1">
      <c r="T250" s="59"/>
    </row>
    <row r="251" ht="15.75" customHeight="1">
      <c r="T251" s="59"/>
    </row>
    <row r="252" ht="15.75" customHeight="1">
      <c r="T252" s="59"/>
    </row>
    <row r="253" ht="15.75" customHeight="1">
      <c r="T253" s="59"/>
    </row>
    <row r="254" ht="15.75" customHeight="1">
      <c r="T254" s="59"/>
    </row>
    <row r="255" ht="15.75" customHeight="1">
      <c r="T255" s="59"/>
    </row>
    <row r="256" ht="15.75" customHeight="1">
      <c r="T256" s="59"/>
    </row>
    <row r="257" ht="15.75" customHeight="1">
      <c r="T257" s="59"/>
    </row>
    <row r="258" ht="15.75" customHeight="1">
      <c r="T258" s="59"/>
    </row>
    <row r="259" ht="15.75" customHeight="1">
      <c r="T259" s="59"/>
    </row>
    <row r="260" ht="15.75" customHeight="1">
      <c r="T260" s="59"/>
    </row>
    <row r="261" ht="15.75" customHeight="1">
      <c r="T261" s="59"/>
    </row>
    <row r="262" ht="15.75" customHeight="1">
      <c r="T262" s="59"/>
    </row>
    <row r="263" ht="15.75" customHeight="1">
      <c r="T263" s="59"/>
    </row>
    <row r="264" ht="15.75" customHeight="1">
      <c r="T264" s="59"/>
    </row>
    <row r="265" ht="15.75" customHeight="1">
      <c r="T265" s="59"/>
    </row>
    <row r="266" ht="15.75" customHeight="1">
      <c r="T266" s="59"/>
    </row>
    <row r="267" ht="15.75" customHeight="1">
      <c r="T267" s="59"/>
    </row>
    <row r="268" ht="15.75" customHeight="1">
      <c r="T268" s="59"/>
    </row>
    <row r="269" ht="15.75" customHeight="1">
      <c r="T269" s="59"/>
    </row>
    <row r="270" ht="15.75" customHeight="1">
      <c r="T270" s="59"/>
    </row>
    <row r="271" ht="15.75" customHeight="1">
      <c r="T271" s="59"/>
    </row>
    <row r="272" ht="15.75" customHeight="1">
      <c r="T272" s="59"/>
    </row>
    <row r="273" ht="15.75" customHeight="1">
      <c r="T273" s="59"/>
    </row>
    <row r="274" ht="15.75" customHeight="1">
      <c r="T274" s="59"/>
    </row>
    <row r="275" ht="15.75" customHeight="1">
      <c r="T275" s="59"/>
    </row>
    <row r="276" ht="15.75" customHeight="1">
      <c r="T276" s="59"/>
    </row>
    <row r="277" ht="15.75" customHeight="1">
      <c r="T277" s="59"/>
    </row>
    <row r="278" ht="15.75" customHeight="1">
      <c r="T278" s="59"/>
    </row>
    <row r="279" ht="15.75" customHeight="1">
      <c r="T279" s="59"/>
    </row>
    <row r="280" ht="15.75" customHeight="1">
      <c r="T280" s="59"/>
    </row>
    <row r="281" ht="15.75" customHeight="1">
      <c r="T281" s="59"/>
    </row>
    <row r="282" ht="15.75" customHeight="1">
      <c r="T282" s="59"/>
    </row>
    <row r="283" ht="15.75" customHeight="1">
      <c r="T283" s="59"/>
    </row>
    <row r="284" ht="15.75" customHeight="1">
      <c r="T284" s="59"/>
    </row>
    <row r="285" ht="15.75" customHeight="1">
      <c r="T285" s="59"/>
    </row>
    <row r="286" ht="15.75" customHeight="1">
      <c r="T286" s="59"/>
    </row>
    <row r="287" ht="15.75" customHeight="1">
      <c r="T287" s="59"/>
    </row>
    <row r="288" ht="15.75" customHeight="1">
      <c r="T288" s="59"/>
    </row>
    <row r="289" ht="15.75" customHeight="1">
      <c r="T289" s="59"/>
    </row>
    <row r="290" ht="15.75" customHeight="1">
      <c r="T290" s="59"/>
    </row>
    <row r="291" ht="15.75" customHeight="1">
      <c r="T291" s="59"/>
    </row>
    <row r="292" ht="15.75" customHeight="1">
      <c r="T292" s="59"/>
    </row>
    <row r="293" ht="15.75" customHeight="1">
      <c r="T293" s="59"/>
    </row>
    <row r="294" ht="15.75" customHeight="1">
      <c r="T294" s="59"/>
    </row>
    <row r="295" ht="15.75" customHeight="1">
      <c r="T295" s="59"/>
    </row>
    <row r="296" ht="15.75" customHeight="1">
      <c r="T296" s="59"/>
    </row>
    <row r="297" ht="15.75" customHeight="1">
      <c r="T297" s="59"/>
    </row>
    <row r="298" ht="15.75" customHeight="1">
      <c r="T298" s="59"/>
    </row>
    <row r="299" ht="15.75" customHeight="1">
      <c r="T299" s="59"/>
    </row>
    <row r="300" ht="15.75" customHeight="1">
      <c r="T300" s="59"/>
    </row>
    <row r="301" ht="15.75" customHeight="1">
      <c r="T301" s="59"/>
    </row>
    <row r="302" ht="15.75" customHeight="1">
      <c r="T302" s="59"/>
    </row>
    <row r="303" ht="15.75" customHeight="1">
      <c r="T303" s="59"/>
    </row>
    <row r="304" ht="15.75" customHeight="1">
      <c r="T304" s="59"/>
    </row>
    <row r="305" ht="15.75" customHeight="1">
      <c r="T305" s="59"/>
    </row>
    <row r="306" ht="15.75" customHeight="1">
      <c r="T306" s="59"/>
    </row>
    <row r="307" ht="15.75" customHeight="1">
      <c r="T307" s="59"/>
    </row>
    <row r="308" ht="15.75" customHeight="1">
      <c r="T308" s="59"/>
    </row>
    <row r="309" ht="15.75" customHeight="1">
      <c r="T309" s="59"/>
    </row>
    <row r="310" ht="15.75" customHeight="1">
      <c r="T310" s="59"/>
    </row>
    <row r="311" ht="15.75" customHeight="1">
      <c r="T311" s="59"/>
    </row>
    <row r="312" ht="15.75" customHeight="1">
      <c r="T312" s="59"/>
    </row>
    <row r="313" ht="15.75" customHeight="1">
      <c r="T313" s="59"/>
    </row>
    <row r="314" ht="15.75" customHeight="1">
      <c r="T314" s="59"/>
    </row>
    <row r="315" ht="15.75" customHeight="1">
      <c r="T315" s="59"/>
    </row>
    <row r="316" ht="15.75" customHeight="1">
      <c r="T316" s="59"/>
    </row>
    <row r="317" ht="15.75" customHeight="1">
      <c r="T317" s="59"/>
    </row>
    <row r="318" ht="15.75" customHeight="1">
      <c r="T318" s="59"/>
    </row>
    <row r="319" ht="15.75" customHeight="1">
      <c r="T319" s="59"/>
    </row>
    <row r="320" ht="15.75" customHeight="1">
      <c r="T320" s="59"/>
    </row>
    <row r="321" ht="15.75" customHeight="1">
      <c r="T321" s="59"/>
    </row>
    <row r="322" ht="15.75" customHeight="1">
      <c r="T322" s="59"/>
    </row>
    <row r="323" ht="15.75" customHeight="1">
      <c r="T323" s="59"/>
    </row>
    <row r="324" ht="15.75" customHeight="1">
      <c r="T324" s="59"/>
    </row>
    <row r="325" ht="15.75" customHeight="1">
      <c r="T325" s="59"/>
    </row>
    <row r="326" ht="15.75" customHeight="1">
      <c r="T326" s="59"/>
    </row>
    <row r="327" ht="15.75" customHeight="1">
      <c r="T327" s="59"/>
    </row>
    <row r="328" ht="15.75" customHeight="1">
      <c r="T328" s="59"/>
    </row>
    <row r="329" ht="15.75" customHeight="1">
      <c r="T329" s="59"/>
    </row>
    <row r="330" ht="15.75" customHeight="1">
      <c r="T330" s="59"/>
    </row>
    <row r="331" ht="15.75" customHeight="1">
      <c r="T331" s="59"/>
    </row>
    <row r="332" ht="15.75" customHeight="1">
      <c r="T332" s="59"/>
    </row>
    <row r="333" ht="15.75" customHeight="1">
      <c r="T333" s="59"/>
    </row>
    <row r="334" ht="15.75" customHeight="1">
      <c r="T334" s="59"/>
    </row>
    <row r="335" ht="15.75" customHeight="1">
      <c r="T335" s="59"/>
    </row>
    <row r="336" ht="15.75" customHeight="1">
      <c r="T336" s="59"/>
    </row>
    <row r="337" ht="15.75" customHeight="1">
      <c r="T337" s="59"/>
    </row>
    <row r="338" ht="15.75" customHeight="1">
      <c r="T338" s="59"/>
    </row>
    <row r="339" ht="15.75" customHeight="1">
      <c r="T339" s="59"/>
    </row>
    <row r="340" ht="15.75" customHeight="1">
      <c r="T340" s="59"/>
    </row>
    <row r="341" ht="15.75" customHeight="1">
      <c r="T341" s="59"/>
    </row>
    <row r="342" ht="15.75" customHeight="1">
      <c r="T342" s="59"/>
    </row>
    <row r="343" ht="15.75" customHeight="1">
      <c r="T343" s="59"/>
    </row>
    <row r="344" ht="15.75" customHeight="1">
      <c r="T344" s="59"/>
    </row>
    <row r="345" ht="15.75" customHeight="1">
      <c r="T345" s="59"/>
    </row>
    <row r="346" ht="15.75" customHeight="1">
      <c r="T346" s="59"/>
    </row>
    <row r="347" ht="15.75" customHeight="1">
      <c r="T347" s="59"/>
    </row>
    <row r="348" ht="15.75" customHeight="1">
      <c r="T348" s="59"/>
    </row>
    <row r="349" ht="15.75" customHeight="1">
      <c r="T349" s="59"/>
    </row>
    <row r="350" ht="15.75" customHeight="1">
      <c r="T350" s="59"/>
    </row>
    <row r="351" ht="15.75" customHeight="1">
      <c r="T351" s="59"/>
    </row>
    <row r="352" ht="15.75" customHeight="1">
      <c r="T352" s="59"/>
    </row>
    <row r="353" ht="15.75" customHeight="1">
      <c r="T353" s="59"/>
    </row>
    <row r="354" ht="15.75" customHeight="1">
      <c r="T354" s="59"/>
    </row>
    <row r="355" ht="15.75" customHeight="1">
      <c r="T355" s="59"/>
    </row>
    <row r="356" ht="15.75" customHeight="1">
      <c r="T356" s="59"/>
    </row>
    <row r="357" ht="15.75" customHeight="1">
      <c r="T357" s="59"/>
    </row>
    <row r="358" ht="15.75" customHeight="1">
      <c r="T358" s="59"/>
    </row>
    <row r="359" ht="15.75" customHeight="1">
      <c r="T359" s="59"/>
    </row>
    <row r="360" ht="15.75" customHeight="1">
      <c r="T360" s="59"/>
    </row>
    <row r="361" ht="15.75" customHeight="1">
      <c r="T361" s="59"/>
    </row>
    <row r="362" ht="15.75" customHeight="1">
      <c r="T362" s="59"/>
    </row>
    <row r="363" ht="15.75" customHeight="1">
      <c r="T363" s="59"/>
    </row>
    <row r="364" ht="15.75" customHeight="1">
      <c r="T364" s="59"/>
    </row>
    <row r="365" ht="15.75" customHeight="1">
      <c r="T365" s="59"/>
    </row>
    <row r="366" ht="15.75" customHeight="1">
      <c r="T366" s="59"/>
    </row>
    <row r="367" ht="15.75" customHeight="1">
      <c r="T367" s="59"/>
    </row>
    <row r="368" ht="15.75" customHeight="1">
      <c r="T368" s="59"/>
    </row>
    <row r="369" ht="15.75" customHeight="1">
      <c r="T369" s="59"/>
    </row>
    <row r="370" ht="15.75" customHeight="1">
      <c r="T370" s="59"/>
    </row>
    <row r="371" ht="15.75" customHeight="1">
      <c r="T371" s="59"/>
    </row>
    <row r="372" ht="15.75" customHeight="1">
      <c r="T372" s="59"/>
    </row>
    <row r="373" ht="15.75" customHeight="1">
      <c r="T373" s="59"/>
    </row>
    <row r="374" ht="15.75" customHeight="1">
      <c r="T374" s="59"/>
    </row>
    <row r="375" ht="15.75" customHeight="1">
      <c r="T375" s="59"/>
    </row>
    <row r="376" ht="15.75" customHeight="1">
      <c r="T376" s="59"/>
    </row>
    <row r="377" ht="15.75" customHeight="1">
      <c r="T377" s="59"/>
    </row>
    <row r="378" ht="15.75" customHeight="1">
      <c r="T378" s="59"/>
    </row>
    <row r="379" ht="15.75" customHeight="1">
      <c r="T379" s="59"/>
    </row>
    <row r="380" ht="15.75" customHeight="1">
      <c r="T380" s="59"/>
    </row>
    <row r="381" ht="15.75" customHeight="1">
      <c r="T381" s="59"/>
    </row>
    <row r="382" ht="15.75" customHeight="1">
      <c r="T382" s="59"/>
    </row>
    <row r="383" ht="15.75" customHeight="1">
      <c r="T383" s="59"/>
    </row>
    <row r="384" ht="15.75" customHeight="1">
      <c r="T384" s="59"/>
    </row>
    <row r="385" ht="15.75" customHeight="1">
      <c r="T385" s="59"/>
    </row>
    <row r="386" ht="15.75" customHeight="1">
      <c r="T386" s="59"/>
    </row>
    <row r="387" ht="15.75" customHeight="1">
      <c r="T387" s="59"/>
    </row>
    <row r="388" ht="15.75" customHeight="1">
      <c r="T388" s="59"/>
    </row>
    <row r="389" ht="15.75" customHeight="1">
      <c r="T389" s="59"/>
    </row>
    <row r="390" ht="15.75" customHeight="1">
      <c r="T390" s="59"/>
    </row>
    <row r="391" ht="15.75" customHeight="1">
      <c r="T391" s="59"/>
    </row>
    <row r="392" ht="15.75" customHeight="1">
      <c r="T392" s="59"/>
    </row>
    <row r="393" ht="15.75" customHeight="1">
      <c r="T393" s="59"/>
    </row>
    <row r="394" ht="15.75" customHeight="1">
      <c r="T394" s="59"/>
    </row>
    <row r="395" ht="15.75" customHeight="1">
      <c r="T395" s="59"/>
    </row>
    <row r="396" ht="15.75" customHeight="1">
      <c r="T396" s="59"/>
    </row>
    <row r="397" ht="15.75" customHeight="1">
      <c r="T397" s="59"/>
    </row>
    <row r="398" ht="15.75" customHeight="1">
      <c r="T398" s="59"/>
    </row>
    <row r="399" ht="15.75" customHeight="1">
      <c r="T399" s="59"/>
    </row>
    <row r="400" ht="15.75" customHeight="1">
      <c r="T400" s="59"/>
    </row>
    <row r="401" ht="15.75" customHeight="1">
      <c r="T401" s="59"/>
    </row>
    <row r="402" ht="15.75" customHeight="1">
      <c r="T402" s="59"/>
    </row>
    <row r="403" ht="15.75" customHeight="1">
      <c r="T403" s="59"/>
    </row>
    <row r="404" ht="15.75" customHeight="1">
      <c r="T404" s="59"/>
    </row>
    <row r="405" ht="15.75" customHeight="1">
      <c r="T405" s="59"/>
    </row>
    <row r="406" ht="15.75" customHeight="1">
      <c r="T406" s="59"/>
    </row>
    <row r="407" ht="15.75" customHeight="1">
      <c r="T407" s="59"/>
    </row>
    <row r="408" ht="15.75" customHeight="1">
      <c r="T408" s="59"/>
    </row>
    <row r="409" ht="15.75" customHeight="1">
      <c r="T409" s="59"/>
    </row>
    <row r="410" ht="15.75" customHeight="1">
      <c r="T410" s="59"/>
    </row>
    <row r="411" ht="15.75" customHeight="1">
      <c r="T411" s="59"/>
    </row>
    <row r="412" ht="15.75" customHeight="1">
      <c r="T412" s="59"/>
    </row>
    <row r="413" ht="15.75" customHeight="1">
      <c r="T413" s="59"/>
    </row>
    <row r="414" ht="15.75" customHeight="1">
      <c r="T414" s="59"/>
    </row>
    <row r="415" ht="15.75" customHeight="1">
      <c r="T415" s="59"/>
    </row>
    <row r="416" ht="15.75" customHeight="1">
      <c r="T416" s="59"/>
    </row>
    <row r="417" ht="15.75" customHeight="1">
      <c r="T417" s="59"/>
    </row>
    <row r="418" ht="15.75" customHeight="1">
      <c r="T418" s="59"/>
    </row>
    <row r="419" ht="15.75" customHeight="1">
      <c r="T419" s="59"/>
    </row>
    <row r="420" ht="15.75" customHeight="1">
      <c r="T420" s="59"/>
    </row>
    <row r="421" ht="15.75" customHeight="1">
      <c r="T421" s="59"/>
    </row>
    <row r="422" ht="15.75" customHeight="1">
      <c r="T422" s="59"/>
    </row>
    <row r="423" ht="15.75" customHeight="1">
      <c r="T423" s="59"/>
    </row>
    <row r="424" ht="15.75" customHeight="1">
      <c r="T424" s="59"/>
    </row>
    <row r="425" ht="15.75" customHeight="1">
      <c r="T425" s="59"/>
    </row>
    <row r="426" ht="15.75" customHeight="1">
      <c r="T426" s="59"/>
    </row>
    <row r="427" ht="15.75" customHeight="1">
      <c r="T427" s="59"/>
    </row>
    <row r="428" ht="15.75" customHeight="1">
      <c r="T428" s="59"/>
    </row>
    <row r="429" ht="15.75" customHeight="1">
      <c r="T429" s="59"/>
    </row>
    <row r="430" ht="15.75" customHeight="1">
      <c r="T430" s="59"/>
    </row>
    <row r="431" ht="15.75" customHeight="1">
      <c r="T431" s="59"/>
    </row>
    <row r="432" ht="15.75" customHeight="1">
      <c r="T432" s="59"/>
    </row>
    <row r="433" ht="15.75" customHeight="1">
      <c r="T433" s="59"/>
    </row>
    <row r="434" ht="15.75" customHeight="1">
      <c r="T434" s="59"/>
    </row>
    <row r="435" ht="15.75" customHeight="1">
      <c r="T435" s="59"/>
    </row>
    <row r="436" ht="15.75" customHeight="1">
      <c r="T436" s="59"/>
    </row>
    <row r="437" ht="15.75" customHeight="1">
      <c r="T437" s="59"/>
    </row>
    <row r="438" ht="15.75" customHeight="1">
      <c r="T438" s="59"/>
    </row>
    <row r="439" ht="15.75" customHeight="1">
      <c r="T439" s="59"/>
    </row>
    <row r="440" ht="15.75" customHeight="1">
      <c r="T440" s="59"/>
    </row>
    <row r="441" ht="15.75" customHeight="1">
      <c r="T441" s="59"/>
    </row>
    <row r="442" ht="15.75" customHeight="1">
      <c r="T442" s="59"/>
    </row>
    <row r="443" ht="15.75" customHeight="1">
      <c r="T443" s="59"/>
    </row>
    <row r="444" ht="15.75" customHeight="1">
      <c r="T444" s="59"/>
    </row>
    <row r="445" ht="15.75" customHeight="1">
      <c r="T445" s="59"/>
    </row>
    <row r="446" ht="15.75" customHeight="1">
      <c r="T446" s="59"/>
    </row>
    <row r="447" ht="15.75" customHeight="1">
      <c r="T447" s="59"/>
    </row>
    <row r="448" ht="15.75" customHeight="1">
      <c r="T448" s="59"/>
    </row>
    <row r="449" ht="15.75" customHeight="1">
      <c r="T449" s="59"/>
    </row>
    <row r="450" ht="15.75" customHeight="1">
      <c r="T450" s="59"/>
    </row>
    <row r="451" ht="15.75" customHeight="1">
      <c r="T451" s="59"/>
    </row>
    <row r="452" ht="15.75" customHeight="1">
      <c r="T452" s="59"/>
    </row>
    <row r="453" ht="15.75" customHeight="1">
      <c r="T453" s="59"/>
    </row>
    <row r="454" ht="15.75" customHeight="1">
      <c r="T454" s="59"/>
    </row>
    <row r="455" ht="15.75" customHeight="1">
      <c r="T455" s="59"/>
    </row>
    <row r="456" ht="15.75" customHeight="1">
      <c r="T456" s="59"/>
    </row>
    <row r="457" ht="15.75" customHeight="1">
      <c r="T457" s="59"/>
    </row>
    <row r="458" ht="15.75" customHeight="1">
      <c r="T458" s="59"/>
    </row>
    <row r="459" ht="15.75" customHeight="1">
      <c r="T459" s="59"/>
    </row>
    <row r="460" ht="15.75" customHeight="1">
      <c r="T460" s="59"/>
    </row>
    <row r="461" ht="15.75" customHeight="1">
      <c r="T461" s="59"/>
    </row>
    <row r="462" ht="15.75" customHeight="1">
      <c r="T462" s="59"/>
    </row>
    <row r="463" ht="15.75" customHeight="1">
      <c r="T463" s="59"/>
    </row>
    <row r="464" ht="15.75" customHeight="1">
      <c r="T464" s="59"/>
    </row>
    <row r="465" ht="15.75" customHeight="1">
      <c r="T465" s="59"/>
    </row>
    <row r="466" ht="15.75" customHeight="1">
      <c r="T466" s="59"/>
    </row>
    <row r="467" ht="15.75" customHeight="1">
      <c r="T467" s="59"/>
    </row>
    <row r="468" ht="15.75" customHeight="1">
      <c r="T468" s="59"/>
    </row>
    <row r="469" ht="15.75" customHeight="1">
      <c r="T469" s="59"/>
    </row>
    <row r="470" ht="15.75" customHeight="1">
      <c r="T470" s="59"/>
    </row>
    <row r="471" ht="15.75" customHeight="1">
      <c r="T471" s="59"/>
    </row>
    <row r="472" ht="15.75" customHeight="1">
      <c r="T472" s="59"/>
    </row>
    <row r="473" ht="15.75" customHeight="1">
      <c r="T473" s="59"/>
    </row>
    <row r="474" ht="15.75" customHeight="1">
      <c r="T474" s="59"/>
    </row>
    <row r="475" ht="15.75" customHeight="1">
      <c r="T475" s="59"/>
    </row>
    <row r="476" ht="15.75" customHeight="1">
      <c r="T476" s="59"/>
    </row>
    <row r="477" ht="15.75" customHeight="1">
      <c r="T477" s="59"/>
    </row>
    <row r="478" ht="15.75" customHeight="1">
      <c r="T478" s="59"/>
    </row>
    <row r="479" ht="15.75" customHeight="1">
      <c r="T479" s="59"/>
    </row>
    <row r="480" ht="15.75" customHeight="1">
      <c r="T480" s="59"/>
    </row>
    <row r="481" ht="15.75" customHeight="1">
      <c r="T481" s="59"/>
    </row>
    <row r="482" ht="15.75" customHeight="1">
      <c r="T482" s="59"/>
    </row>
    <row r="483" ht="15.75" customHeight="1">
      <c r="T483" s="59"/>
    </row>
    <row r="484" ht="15.75" customHeight="1">
      <c r="T484" s="59"/>
    </row>
    <row r="485" ht="15.75" customHeight="1">
      <c r="T485" s="59"/>
    </row>
    <row r="486" ht="15.75" customHeight="1">
      <c r="T486" s="59"/>
    </row>
    <row r="487" ht="15.75" customHeight="1">
      <c r="T487" s="59"/>
    </row>
    <row r="488" ht="15.75" customHeight="1">
      <c r="T488" s="59"/>
    </row>
    <row r="489" ht="15.75" customHeight="1">
      <c r="T489" s="59"/>
    </row>
    <row r="490" ht="15.75" customHeight="1">
      <c r="T490" s="59"/>
    </row>
    <row r="491" ht="15.75" customHeight="1">
      <c r="T491" s="59"/>
    </row>
    <row r="492" ht="15.75" customHeight="1">
      <c r="T492" s="59"/>
    </row>
    <row r="493" ht="15.75" customHeight="1">
      <c r="T493" s="59"/>
    </row>
    <row r="494" ht="15.75" customHeight="1">
      <c r="T494" s="59"/>
    </row>
    <row r="495" ht="15.75" customHeight="1">
      <c r="T495" s="59"/>
    </row>
    <row r="496" ht="15.75" customHeight="1">
      <c r="T496" s="59"/>
    </row>
    <row r="497" ht="15.75" customHeight="1">
      <c r="T497" s="59"/>
    </row>
    <row r="498" ht="15.75" customHeight="1">
      <c r="T498" s="59"/>
    </row>
    <row r="499" ht="15.75" customHeight="1">
      <c r="T499" s="59"/>
    </row>
    <row r="500" ht="15.75" customHeight="1">
      <c r="T500" s="59"/>
    </row>
    <row r="501" ht="15.75" customHeight="1">
      <c r="T501" s="59"/>
    </row>
    <row r="502" ht="15.75" customHeight="1">
      <c r="T502" s="59"/>
    </row>
    <row r="503" ht="15.75" customHeight="1">
      <c r="T503" s="59"/>
    </row>
    <row r="504" ht="15.75" customHeight="1">
      <c r="T504" s="59"/>
    </row>
    <row r="505" ht="15.75" customHeight="1">
      <c r="T505" s="59"/>
    </row>
    <row r="506" ht="15.75" customHeight="1">
      <c r="T506" s="59"/>
    </row>
    <row r="507" ht="15.75" customHeight="1">
      <c r="T507" s="59"/>
    </row>
    <row r="508" ht="15.75" customHeight="1">
      <c r="T508" s="59"/>
    </row>
    <row r="509" ht="15.75" customHeight="1">
      <c r="T509" s="59"/>
    </row>
    <row r="510" ht="15.75" customHeight="1">
      <c r="T510" s="59"/>
    </row>
    <row r="511" ht="15.75" customHeight="1">
      <c r="T511" s="59"/>
    </row>
    <row r="512" ht="15.75" customHeight="1">
      <c r="T512" s="59"/>
    </row>
    <row r="513" ht="15.75" customHeight="1">
      <c r="T513" s="59"/>
    </row>
    <row r="514" ht="15.75" customHeight="1">
      <c r="T514" s="59"/>
    </row>
    <row r="515" ht="15.75" customHeight="1">
      <c r="T515" s="59"/>
    </row>
    <row r="516" ht="15.75" customHeight="1">
      <c r="T516" s="59"/>
    </row>
    <row r="517" ht="15.75" customHeight="1">
      <c r="T517" s="59"/>
    </row>
    <row r="518" ht="15.75" customHeight="1">
      <c r="T518" s="59"/>
    </row>
    <row r="519" ht="15.75" customHeight="1">
      <c r="T519" s="59"/>
    </row>
    <row r="520" ht="15.75" customHeight="1">
      <c r="T520" s="59"/>
    </row>
    <row r="521" ht="15.75" customHeight="1">
      <c r="T521" s="59"/>
    </row>
    <row r="522" ht="15.75" customHeight="1">
      <c r="T522" s="59"/>
    </row>
    <row r="523" ht="15.75" customHeight="1">
      <c r="T523" s="59"/>
    </row>
    <row r="524" ht="15.75" customHeight="1">
      <c r="T524" s="59"/>
    </row>
    <row r="525" ht="15.75" customHeight="1">
      <c r="T525" s="59"/>
    </row>
    <row r="526" ht="15.75" customHeight="1">
      <c r="T526" s="59"/>
    </row>
    <row r="527" ht="15.75" customHeight="1">
      <c r="T527" s="59"/>
    </row>
    <row r="528" ht="15.75" customHeight="1">
      <c r="T528" s="59"/>
    </row>
    <row r="529" ht="15.75" customHeight="1">
      <c r="T529" s="59"/>
    </row>
    <row r="530" ht="15.75" customHeight="1">
      <c r="T530" s="59"/>
    </row>
    <row r="531" ht="15.75" customHeight="1">
      <c r="T531" s="59"/>
    </row>
    <row r="532" ht="15.75" customHeight="1">
      <c r="T532" s="59"/>
    </row>
    <row r="533" ht="15.75" customHeight="1">
      <c r="T533" s="59"/>
    </row>
    <row r="534" ht="15.75" customHeight="1">
      <c r="T534" s="59"/>
    </row>
    <row r="535" ht="15.75" customHeight="1">
      <c r="T535" s="59"/>
    </row>
    <row r="536" ht="15.75" customHeight="1">
      <c r="T536" s="59"/>
    </row>
    <row r="537" ht="15.75" customHeight="1">
      <c r="T537" s="59"/>
    </row>
    <row r="538" ht="15.75" customHeight="1">
      <c r="T538" s="59"/>
    </row>
    <row r="539" ht="15.75" customHeight="1">
      <c r="T539" s="59"/>
    </row>
    <row r="540" ht="15.75" customHeight="1">
      <c r="T540" s="59"/>
    </row>
    <row r="541" ht="15.75" customHeight="1">
      <c r="T541" s="59"/>
    </row>
    <row r="542" ht="15.75" customHeight="1">
      <c r="T542" s="59"/>
    </row>
    <row r="543" ht="15.75" customHeight="1">
      <c r="T543" s="59"/>
    </row>
    <row r="544" ht="15.75" customHeight="1">
      <c r="T544" s="59"/>
    </row>
    <row r="545" ht="15.75" customHeight="1">
      <c r="T545" s="59"/>
    </row>
    <row r="546" ht="15.75" customHeight="1">
      <c r="T546" s="59"/>
    </row>
    <row r="547" ht="15.75" customHeight="1">
      <c r="T547" s="59"/>
    </row>
    <row r="548" ht="15.75" customHeight="1">
      <c r="T548" s="59"/>
    </row>
    <row r="549" ht="15.75" customHeight="1">
      <c r="T549" s="59"/>
    </row>
    <row r="550" ht="15.75" customHeight="1">
      <c r="T550" s="59"/>
    </row>
    <row r="551" ht="15.75" customHeight="1">
      <c r="T551" s="59"/>
    </row>
    <row r="552" ht="15.75" customHeight="1">
      <c r="T552" s="59"/>
    </row>
    <row r="553" ht="15.75" customHeight="1">
      <c r="T553" s="59"/>
    </row>
    <row r="554" ht="15.75" customHeight="1">
      <c r="T554" s="59"/>
    </row>
    <row r="555" ht="15.75" customHeight="1">
      <c r="T555" s="59"/>
    </row>
    <row r="556" ht="15.75" customHeight="1">
      <c r="T556" s="59"/>
    </row>
    <row r="557" ht="15.75" customHeight="1">
      <c r="T557" s="59"/>
    </row>
    <row r="558" ht="15.75" customHeight="1">
      <c r="T558" s="59"/>
    </row>
    <row r="559" ht="15.75" customHeight="1">
      <c r="T559" s="59"/>
    </row>
    <row r="560" ht="15.75" customHeight="1">
      <c r="T560" s="59"/>
    </row>
    <row r="561" ht="15.75" customHeight="1">
      <c r="T561" s="59"/>
    </row>
    <row r="562" ht="15.75" customHeight="1">
      <c r="T562" s="59"/>
    </row>
    <row r="563" ht="15.75" customHeight="1">
      <c r="T563" s="59"/>
    </row>
    <row r="564" ht="15.75" customHeight="1">
      <c r="T564" s="59"/>
    </row>
    <row r="565" ht="15.75" customHeight="1">
      <c r="T565" s="59"/>
    </row>
    <row r="566" ht="15.75" customHeight="1">
      <c r="T566" s="59"/>
    </row>
    <row r="567" ht="15.75" customHeight="1">
      <c r="T567" s="59"/>
    </row>
    <row r="568" ht="15.75" customHeight="1">
      <c r="T568" s="59"/>
    </row>
    <row r="569" ht="15.75" customHeight="1">
      <c r="T569" s="59"/>
    </row>
    <row r="570" ht="15.75" customHeight="1">
      <c r="T570" s="59"/>
    </row>
    <row r="571" ht="15.75" customHeight="1">
      <c r="T571" s="59"/>
    </row>
    <row r="572" ht="15.75" customHeight="1">
      <c r="T572" s="59"/>
    </row>
    <row r="573" ht="15.75" customHeight="1">
      <c r="T573" s="59"/>
    </row>
    <row r="574" ht="15.75" customHeight="1">
      <c r="T574" s="59"/>
    </row>
    <row r="575" ht="15.75" customHeight="1">
      <c r="T575" s="59"/>
    </row>
    <row r="576" ht="15.75" customHeight="1">
      <c r="T576" s="59"/>
    </row>
    <row r="577" ht="15.75" customHeight="1">
      <c r="T577" s="59"/>
    </row>
    <row r="578" ht="15.75" customHeight="1">
      <c r="T578" s="59"/>
    </row>
    <row r="579" ht="15.75" customHeight="1">
      <c r="T579" s="59"/>
    </row>
    <row r="580" ht="15.75" customHeight="1">
      <c r="T580" s="59"/>
    </row>
    <row r="581" ht="15.75" customHeight="1">
      <c r="T581" s="59"/>
    </row>
    <row r="582" ht="15.75" customHeight="1">
      <c r="T582" s="59"/>
    </row>
    <row r="583" ht="15.75" customHeight="1">
      <c r="T583" s="59"/>
    </row>
    <row r="584" ht="15.75" customHeight="1">
      <c r="T584" s="59"/>
    </row>
    <row r="585" ht="15.75" customHeight="1">
      <c r="T585" s="59"/>
    </row>
    <row r="586" ht="15.75" customHeight="1">
      <c r="T586" s="59"/>
    </row>
    <row r="587" ht="15.75" customHeight="1">
      <c r="T587" s="59"/>
    </row>
    <row r="588" ht="15.75" customHeight="1">
      <c r="T588" s="59"/>
    </row>
    <row r="589" ht="15.75" customHeight="1">
      <c r="T589" s="59"/>
    </row>
    <row r="590" ht="15.75" customHeight="1">
      <c r="T590" s="59"/>
    </row>
    <row r="591" ht="15.75" customHeight="1">
      <c r="T591" s="59"/>
    </row>
    <row r="592" ht="15.75" customHeight="1">
      <c r="T592" s="59"/>
    </row>
    <row r="593" ht="15.75" customHeight="1">
      <c r="T593" s="59"/>
    </row>
    <row r="594" ht="15.75" customHeight="1">
      <c r="T594" s="59"/>
    </row>
    <row r="595" ht="15.75" customHeight="1">
      <c r="T595" s="59"/>
    </row>
    <row r="596" ht="15.75" customHeight="1">
      <c r="T596" s="59"/>
    </row>
    <row r="597" ht="15.75" customHeight="1">
      <c r="T597" s="59"/>
    </row>
    <row r="598" ht="15.75" customHeight="1">
      <c r="T598" s="59"/>
    </row>
    <row r="599" ht="15.75" customHeight="1">
      <c r="T599" s="59"/>
    </row>
    <row r="600" ht="15.75" customHeight="1">
      <c r="T600" s="59"/>
    </row>
    <row r="601" ht="15.75" customHeight="1">
      <c r="T601" s="59"/>
    </row>
    <row r="602" ht="15.75" customHeight="1">
      <c r="T602" s="59"/>
    </row>
    <row r="603" ht="15.75" customHeight="1">
      <c r="T603" s="59"/>
    </row>
    <row r="604" ht="15.75" customHeight="1">
      <c r="T604" s="59"/>
    </row>
    <row r="605" ht="15.75" customHeight="1">
      <c r="T605" s="59"/>
    </row>
    <row r="606" ht="15.75" customHeight="1">
      <c r="T606" s="59"/>
    </row>
    <row r="607" ht="15.75" customHeight="1">
      <c r="T607" s="59"/>
    </row>
    <row r="608" ht="15.75" customHeight="1">
      <c r="T608" s="59"/>
    </row>
    <row r="609" ht="15.75" customHeight="1">
      <c r="T609" s="59"/>
    </row>
    <row r="610" ht="15.75" customHeight="1">
      <c r="T610" s="59"/>
    </row>
    <row r="611" ht="15.75" customHeight="1">
      <c r="T611" s="59"/>
    </row>
    <row r="612" ht="15.75" customHeight="1">
      <c r="T612" s="59"/>
    </row>
    <row r="613" ht="15.75" customHeight="1">
      <c r="T613" s="59"/>
    </row>
    <row r="614" ht="15.75" customHeight="1">
      <c r="T614" s="59"/>
    </row>
    <row r="615" ht="15.75" customHeight="1">
      <c r="T615" s="59"/>
    </row>
    <row r="616" ht="15.75" customHeight="1">
      <c r="T616" s="59"/>
    </row>
    <row r="617" ht="15.75" customHeight="1">
      <c r="T617" s="59"/>
    </row>
    <row r="618" ht="15.75" customHeight="1">
      <c r="T618" s="59"/>
    </row>
    <row r="619" ht="15.75" customHeight="1">
      <c r="T619" s="59"/>
    </row>
    <row r="620" ht="15.75" customHeight="1">
      <c r="T620" s="59"/>
    </row>
    <row r="621" ht="15.75" customHeight="1">
      <c r="T621" s="59"/>
    </row>
    <row r="622" ht="15.75" customHeight="1">
      <c r="T622" s="59"/>
    </row>
    <row r="623" ht="15.75" customHeight="1">
      <c r="T623" s="59"/>
    </row>
    <row r="624" ht="15.75" customHeight="1">
      <c r="T624" s="59"/>
    </row>
    <row r="625" ht="15.75" customHeight="1">
      <c r="T625" s="59"/>
    </row>
    <row r="626" ht="15.75" customHeight="1">
      <c r="T626" s="59"/>
    </row>
    <row r="627" ht="15.75" customHeight="1">
      <c r="T627" s="59"/>
    </row>
    <row r="628" ht="15.75" customHeight="1">
      <c r="T628" s="59"/>
    </row>
    <row r="629" ht="15.75" customHeight="1">
      <c r="T629" s="59"/>
    </row>
    <row r="630" ht="15.75" customHeight="1">
      <c r="T630" s="59"/>
    </row>
    <row r="631" ht="15.75" customHeight="1">
      <c r="T631" s="59"/>
    </row>
    <row r="632" ht="15.75" customHeight="1">
      <c r="T632" s="59"/>
    </row>
    <row r="633" ht="15.75" customHeight="1">
      <c r="T633" s="59"/>
    </row>
    <row r="634" ht="15.75" customHeight="1">
      <c r="T634" s="59"/>
    </row>
    <row r="635" ht="15.75" customHeight="1">
      <c r="T635" s="59"/>
    </row>
    <row r="636" ht="15.75" customHeight="1">
      <c r="T636" s="59"/>
    </row>
    <row r="637" ht="15.75" customHeight="1">
      <c r="T637" s="59"/>
    </row>
    <row r="638" ht="15.75" customHeight="1">
      <c r="T638" s="59"/>
    </row>
    <row r="639" ht="15.75" customHeight="1">
      <c r="T639" s="59"/>
    </row>
    <row r="640" ht="15.75" customHeight="1">
      <c r="T640" s="59"/>
    </row>
    <row r="641" ht="15.75" customHeight="1">
      <c r="T641" s="59"/>
    </row>
    <row r="642" ht="15.75" customHeight="1">
      <c r="T642" s="59"/>
    </row>
    <row r="643" ht="15.75" customHeight="1">
      <c r="T643" s="59"/>
    </row>
    <row r="644" ht="15.75" customHeight="1">
      <c r="T644" s="59"/>
    </row>
    <row r="645" ht="15.75" customHeight="1">
      <c r="T645" s="59"/>
    </row>
    <row r="646" ht="15.75" customHeight="1">
      <c r="T646" s="59"/>
    </row>
    <row r="647" ht="15.75" customHeight="1">
      <c r="T647" s="59"/>
    </row>
    <row r="648" ht="15.75" customHeight="1">
      <c r="T648" s="59"/>
    </row>
    <row r="649" ht="15.75" customHeight="1">
      <c r="T649" s="59"/>
    </row>
    <row r="650" ht="15.75" customHeight="1">
      <c r="T650" s="59"/>
    </row>
    <row r="651" ht="15.75" customHeight="1">
      <c r="T651" s="59"/>
    </row>
    <row r="652" ht="15.75" customHeight="1">
      <c r="T652" s="59"/>
    </row>
    <row r="653" ht="15.75" customHeight="1">
      <c r="T653" s="59"/>
    </row>
    <row r="654" ht="15.75" customHeight="1">
      <c r="T654" s="59"/>
    </row>
    <row r="655" ht="15.75" customHeight="1">
      <c r="T655" s="59"/>
    </row>
    <row r="656" ht="15.75" customHeight="1">
      <c r="T656" s="59"/>
    </row>
    <row r="657" ht="15.75" customHeight="1">
      <c r="T657" s="59"/>
    </row>
    <row r="658" ht="15.75" customHeight="1">
      <c r="T658" s="59"/>
    </row>
    <row r="659" ht="15.75" customHeight="1">
      <c r="T659" s="59"/>
    </row>
    <row r="660" ht="15.75" customHeight="1">
      <c r="T660" s="59"/>
    </row>
    <row r="661" ht="15.75" customHeight="1">
      <c r="T661" s="59"/>
    </row>
    <row r="662" ht="15.75" customHeight="1">
      <c r="T662" s="59"/>
    </row>
    <row r="663" ht="15.75" customHeight="1">
      <c r="T663" s="59"/>
    </row>
    <row r="664" ht="15.75" customHeight="1">
      <c r="T664" s="59"/>
    </row>
    <row r="665" ht="15.75" customHeight="1">
      <c r="T665" s="59"/>
    </row>
    <row r="666" ht="15.75" customHeight="1">
      <c r="T666" s="59"/>
    </row>
    <row r="667" ht="15.75" customHeight="1">
      <c r="T667" s="59"/>
    </row>
    <row r="668" ht="15.75" customHeight="1">
      <c r="T668" s="59"/>
    </row>
    <row r="669" ht="15.75" customHeight="1">
      <c r="T669" s="59"/>
    </row>
    <row r="670" ht="15.75" customHeight="1">
      <c r="T670" s="59"/>
    </row>
    <row r="671" ht="15.75" customHeight="1">
      <c r="T671" s="59"/>
    </row>
    <row r="672" ht="15.75" customHeight="1">
      <c r="T672" s="59"/>
    </row>
    <row r="673" ht="15.75" customHeight="1">
      <c r="T673" s="59"/>
    </row>
    <row r="674" ht="15.75" customHeight="1">
      <c r="T674" s="59"/>
    </row>
    <row r="675" ht="15.75" customHeight="1">
      <c r="T675" s="59"/>
    </row>
    <row r="676" ht="15.75" customHeight="1">
      <c r="T676" s="59"/>
    </row>
    <row r="677" ht="15.75" customHeight="1">
      <c r="T677" s="59"/>
    </row>
    <row r="678" ht="15.75" customHeight="1">
      <c r="T678" s="59"/>
    </row>
    <row r="679" ht="15.75" customHeight="1">
      <c r="T679" s="59"/>
    </row>
    <row r="680" ht="15.75" customHeight="1">
      <c r="T680" s="59"/>
    </row>
    <row r="681" ht="15.75" customHeight="1">
      <c r="T681" s="59"/>
    </row>
    <row r="682" ht="15.75" customHeight="1">
      <c r="T682" s="59"/>
    </row>
    <row r="683" ht="15.75" customHeight="1">
      <c r="T683" s="59"/>
    </row>
    <row r="684" ht="15.75" customHeight="1">
      <c r="T684" s="59"/>
    </row>
    <row r="685" ht="15.75" customHeight="1">
      <c r="T685" s="59"/>
    </row>
    <row r="686" ht="15.75" customHeight="1">
      <c r="T686" s="59"/>
    </row>
    <row r="687" ht="15.75" customHeight="1">
      <c r="T687" s="59"/>
    </row>
    <row r="688" ht="15.75" customHeight="1">
      <c r="T688" s="59"/>
    </row>
    <row r="689" ht="15.75" customHeight="1">
      <c r="T689" s="59"/>
    </row>
    <row r="690" ht="15.75" customHeight="1">
      <c r="T690" s="59"/>
    </row>
    <row r="691" ht="15.75" customHeight="1">
      <c r="T691" s="59"/>
    </row>
    <row r="692" ht="15.75" customHeight="1">
      <c r="T692" s="59"/>
    </row>
    <row r="693" ht="15.75" customHeight="1">
      <c r="T693" s="59"/>
    </row>
    <row r="694" ht="15.75" customHeight="1">
      <c r="T694" s="59"/>
    </row>
    <row r="695" ht="15.75" customHeight="1">
      <c r="T695" s="59"/>
    </row>
    <row r="696" ht="15.75" customHeight="1">
      <c r="T696" s="59"/>
    </row>
    <row r="697" ht="15.75" customHeight="1">
      <c r="T697" s="59"/>
    </row>
    <row r="698" ht="15.75" customHeight="1">
      <c r="T698" s="59"/>
    </row>
    <row r="699" ht="15.75" customHeight="1">
      <c r="T699" s="59"/>
    </row>
    <row r="700" ht="15.75" customHeight="1">
      <c r="T700" s="59"/>
    </row>
    <row r="701" ht="15.75" customHeight="1">
      <c r="T701" s="59"/>
    </row>
    <row r="702" ht="15.75" customHeight="1">
      <c r="T702" s="59"/>
    </row>
    <row r="703" ht="15.75" customHeight="1">
      <c r="T703" s="59"/>
    </row>
    <row r="704" ht="15.75" customHeight="1">
      <c r="T704" s="59"/>
    </row>
    <row r="705" ht="15.75" customHeight="1">
      <c r="T705" s="59"/>
    </row>
    <row r="706" ht="15.75" customHeight="1">
      <c r="T706" s="59"/>
    </row>
    <row r="707" ht="15.75" customHeight="1">
      <c r="T707" s="59"/>
    </row>
    <row r="708" ht="15.75" customHeight="1">
      <c r="T708" s="59"/>
    </row>
    <row r="709" ht="15.75" customHeight="1">
      <c r="T709" s="59"/>
    </row>
    <row r="710" ht="15.75" customHeight="1">
      <c r="T710" s="59"/>
    </row>
    <row r="711" ht="15.75" customHeight="1">
      <c r="T711" s="59"/>
    </row>
    <row r="712" ht="15.75" customHeight="1">
      <c r="T712" s="59"/>
    </row>
    <row r="713" ht="15.75" customHeight="1">
      <c r="T713" s="59"/>
    </row>
    <row r="714" ht="15.75" customHeight="1">
      <c r="T714" s="59"/>
    </row>
    <row r="715" ht="15.75" customHeight="1">
      <c r="T715" s="59"/>
    </row>
    <row r="716" ht="15.75" customHeight="1">
      <c r="T716" s="59"/>
    </row>
    <row r="717" ht="15.75" customHeight="1">
      <c r="T717" s="59"/>
    </row>
    <row r="718" ht="15.75" customHeight="1">
      <c r="T718" s="59"/>
    </row>
    <row r="719" ht="15.75" customHeight="1">
      <c r="T719" s="59"/>
    </row>
    <row r="720" ht="15.75" customHeight="1">
      <c r="T720" s="59"/>
    </row>
    <row r="721" ht="15.75" customHeight="1">
      <c r="T721" s="59"/>
    </row>
    <row r="722" ht="15.75" customHeight="1">
      <c r="T722" s="59"/>
    </row>
    <row r="723" ht="15.75" customHeight="1">
      <c r="T723" s="59"/>
    </row>
    <row r="724" ht="15.75" customHeight="1">
      <c r="T724" s="59"/>
    </row>
    <row r="725" ht="15.75" customHeight="1">
      <c r="T725" s="59"/>
    </row>
    <row r="726" ht="15.75" customHeight="1">
      <c r="T726" s="59"/>
    </row>
    <row r="727" ht="15.75" customHeight="1">
      <c r="T727" s="59"/>
    </row>
    <row r="728" ht="15.75" customHeight="1">
      <c r="T728" s="59"/>
    </row>
    <row r="729" ht="15.75" customHeight="1">
      <c r="T729" s="59"/>
    </row>
    <row r="730" ht="15.75" customHeight="1">
      <c r="T730" s="59"/>
    </row>
    <row r="731" ht="15.75" customHeight="1">
      <c r="T731" s="59"/>
    </row>
    <row r="732" ht="15.75" customHeight="1">
      <c r="T732" s="59"/>
    </row>
    <row r="733" ht="15.75" customHeight="1">
      <c r="T733" s="59"/>
    </row>
    <row r="734" ht="15.75" customHeight="1">
      <c r="T734" s="59"/>
    </row>
    <row r="735" ht="15.75" customHeight="1">
      <c r="T735" s="59"/>
    </row>
    <row r="736" ht="15.75" customHeight="1">
      <c r="T736" s="59"/>
    </row>
    <row r="737" ht="15.75" customHeight="1">
      <c r="T737" s="59"/>
    </row>
    <row r="738" ht="15.75" customHeight="1">
      <c r="T738" s="59"/>
    </row>
    <row r="739" ht="15.75" customHeight="1">
      <c r="T739" s="59"/>
    </row>
    <row r="740" ht="15.75" customHeight="1">
      <c r="T740" s="59"/>
    </row>
    <row r="741" ht="15.75" customHeight="1">
      <c r="T741" s="59"/>
    </row>
    <row r="742" ht="15.75" customHeight="1">
      <c r="T742" s="59"/>
    </row>
    <row r="743" ht="15.75" customHeight="1">
      <c r="T743" s="59"/>
    </row>
    <row r="744" ht="15.75" customHeight="1">
      <c r="T744" s="59"/>
    </row>
    <row r="745" ht="15.75" customHeight="1">
      <c r="T745" s="59"/>
    </row>
    <row r="746" ht="15.75" customHeight="1">
      <c r="T746" s="59"/>
    </row>
    <row r="747" ht="15.75" customHeight="1">
      <c r="T747" s="59"/>
    </row>
    <row r="748" ht="15.75" customHeight="1">
      <c r="T748" s="59"/>
    </row>
    <row r="749" ht="15.75" customHeight="1">
      <c r="T749" s="59"/>
    </row>
    <row r="750" ht="15.75" customHeight="1">
      <c r="T750" s="59"/>
    </row>
    <row r="751" ht="15.75" customHeight="1">
      <c r="T751" s="59"/>
    </row>
    <row r="752" ht="15.75" customHeight="1">
      <c r="T752" s="59"/>
    </row>
    <row r="753" ht="15.75" customHeight="1">
      <c r="T753" s="59"/>
    </row>
    <row r="754" ht="15.75" customHeight="1">
      <c r="T754" s="59"/>
    </row>
    <row r="755" ht="15.75" customHeight="1">
      <c r="T755" s="59"/>
    </row>
    <row r="756" ht="15.75" customHeight="1">
      <c r="T756" s="59"/>
    </row>
    <row r="757" ht="15.75" customHeight="1">
      <c r="T757" s="59"/>
    </row>
    <row r="758" ht="15.75" customHeight="1">
      <c r="T758" s="59"/>
    </row>
    <row r="759" ht="15.75" customHeight="1">
      <c r="T759" s="59"/>
    </row>
    <row r="760" ht="15.75" customHeight="1">
      <c r="T760" s="59"/>
    </row>
    <row r="761" ht="15.75" customHeight="1">
      <c r="T761" s="59"/>
    </row>
    <row r="762" ht="15.75" customHeight="1">
      <c r="T762" s="59"/>
    </row>
    <row r="763" ht="15.75" customHeight="1">
      <c r="T763" s="59"/>
    </row>
    <row r="764" ht="15.75" customHeight="1">
      <c r="T764" s="59"/>
    </row>
    <row r="765" ht="15.75" customHeight="1">
      <c r="T765" s="59"/>
    </row>
    <row r="766" ht="15.75" customHeight="1">
      <c r="T766" s="59"/>
    </row>
    <row r="767" ht="15.75" customHeight="1">
      <c r="T767" s="59"/>
    </row>
    <row r="768" ht="15.75" customHeight="1">
      <c r="T768" s="59"/>
    </row>
    <row r="769" ht="15.75" customHeight="1">
      <c r="T769" s="59"/>
    </row>
    <row r="770" ht="15.75" customHeight="1">
      <c r="T770" s="59"/>
    </row>
    <row r="771" ht="15.75" customHeight="1">
      <c r="T771" s="59"/>
    </row>
    <row r="772" ht="15.75" customHeight="1">
      <c r="T772" s="59"/>
    </row>
    <row r="773" ht="15.75" customHeight="1">
      <c r="T773" s="59"/>
    </row>
    <row r="774" ht="15.75" customHeight="1">
      <c r="T774" s="59"/>
    </row>
    <row r="775" ht="15.75" customHeight="1">
      <c r="T775" s="59"/>
    </row>
    <row r="776" ht="15.75" customHeight="1">
      <c r="T776" s="59"/>
    </row>
    <row r="777" ht="15.75" customHeight="1">
      <c r="T777" s="59"/>
    </row>
    <row r="778" ht="15.75" customHeight="1">
      <c r="T778" s="59"/>
    </row>
    <row r="779" ht="15.75" customHeight="1">
      <c r="T779" s="59"/>
    </row>
    <row r="780" ht="15.75" customHeight="1">
      <c r="T780" s="59"/>
    </row>
    <row r="781" ht="15.75" customHeight="1">
      <c r="T781" s="59"/>
    </row>
    <row r="782" ht="15.75" customHeight="1">
      <c r="T782" s="59"/>
    </row>
    <row r="783" ht="15.75" customHeight="1">
      <c r="T783" s="59"/>
    </row>
    <row r="784" ht="15.75" customHeight="1">
      <c r="T784" s="59"/>
    </row>
    <row r="785" ht="15.75" customHeight="1">
      <c r="T785" s="59"/>
    </row>
    <row r="786" ht="15.75" customHeight="1">
      <c r="T786" s="59"/>
    </row>
    <row r="787" ht="15.75" customHeight="1">
      <c r="T787" s="59"/>
    </row>
    <row r="788" ht="15.75" customHeight="1">
      <c r="T788" s="59"/>
    </row>
    <row r="789" ht="15.75" customHeight="1">
      <c r="T789" s="59"/>
    </row>
    <row r="790" ht="15.75" customHeight="1">
      <c r="T790" s="59"/>
    </row>
    <row r="791" ht="15.75" customHeight="1">
      <c r="T791" s="59"/>
    </row>
    <row r="792" ht="15.75" customHeight="1">
      <c r="T792" s="59"/>
    </row>
    <row r="793" ht="15.75" customHeight="1">
      <c r="T793" s="59"/>
    </row>
    <row r="794" ht="15.75" customHeight="1">
      <c r="T794" s="59"/>
    </row>
    <row r="795" ht="15.75" customHeight="1">
      <c r="T795" s="59"/>
    </row>
    <row r="796" ht="15.75" customHeight="1">
      <c r="T796" s="59"/>
    </row>
    <row r="797" ht="15.75" customHeight="1">
      <c r="T797" s="59"/>
    </row>
    <row r="798" ht="15.75" customHeight="1">
      <c r="T798" s="59"/>
    </row>
    <row r="799" ht="15.75" customHeight="1">
      <c r="T799" s="59"/>
    </row>
    <row r="800" ht="15.75" customHeight="1">
      <c r="T800" s="59"/>
    </row>
    <row r="801" ht="15.75" customHeight="1">
      <c r="T801" s="59"/>
    </row>
    <row r="802" ht="15.75" customHeight="1">
      <c r="T802" s="59"/>
    </row>
    <row r="803" ht="15.75" customHeight="1">
      <c r="T803" s="59"/>
    </row>
    <row r="804" ht="15.75" customHeight="1">
      <c r="T804" s="59"/>
    </row>
    <row r="805" ht="15.75" customHeight="1">
      <c r="T805" s="59"/>
    </row>
    <row r="806" ht="15.75" customHeight="1">
      <c r="T806" s="59"/>
    </row>
    <row r="807" ht="15.75" customHeight="1">
      <c r="T807" s="59"/>
    </row>
    <row r="808" ht="15.75" customHeight="1">
      <c r="T808" s="59"/>
    </row>
    <row r="809" ht="15.75" customHeight="1">
      <c r="T809" s="59"/>
    </row>
    <row r="810" ht="15.75" customHeight="1">
      <c r="T810" s="59"/>
    </row>
    <row r="811" ht="15.75" customHeight="1">
      <c r="T811" s="59"/>
    </row>
    <row r="812" ht="15.75" customHeight="1">
      <c r="T812" s="59"/>
    </row>
    <row r="813" ht="15.75" customHeight="1">
      <c r="T813" s="59"/>
    </row>
    <row r="814" ht="15.75" customHeight="1">
      <c r="T814" s="59"/>
    </row>
    <row r="815" ht="15.75" customHeight="1">
      <c r="T815" s="59"/>
    </row>
    <row r="816" ht="15.75" customHeight="1">
      <c r="T816" s="59"/>
    </row>
    <row r="817" ht="15.75" customHeight="1">
      <c r="T817" s="59"/>
    </row>
    <row r="818" ht="15.75" customHeight="1">
      <c r="T818" s="59"/>
    </row>
    <row r="819" ht="15.75" customHeight="1">
      <c r="T819" s="59"/>
    </row>
    <row r="820" ht="15.75" customHeight="1">
      <c r="T820" s="59"/>
    </row>
    <row r="821" ht="15.75" customHeight="1">
      <c r="T821" s="59"/>
    </row>
    <row r="822" ht="15.75" customHeight="1">
      <c r="T822" s="59"/>
    </row>
    <row r="823" ht="15.75" customHeight="1">
      <c r="T823" s="59"/>
    </row>
    <row r="824" ht="15.75" customHeight="1">
      <c r="T824" s="59"/>
    </row>
    <row r="825" ht="15.75" customHeight="1">
      <c r="T825" s="59"/>
    </row>
    <row r="826" ht="15.75" customHeight="1">
      <c r="T826" s="59"/>
    </row>
    <row r="827" ht="15.75" customHeight="1">
      <c r="T827" s="59"/>
    </row>
    <row r="828" ht="15.75" customHeight="1">
      <c r="T828" s="59"/>
    </row>
    <row r="829" ht="15.75" customHeight="1">
      <c r="T829" s="59"/>
    </row>
    <row r="830" ht="15.75" customHeight="1">
      <c r="T830" s="59"/>
    </row>
    <row r="831" ht="15.75" customHeight="1">
      <c r="T831" s="59"/>
    </row>
    <row r="832" ht="15.75" customHeight="1">
      <c r="T832" s="59"/>
    </row>
    <row r="833" ht="15.75" customHeight="1">
      <c r="T833" s="59"/>
    </row>
    <row r="834" ht="15.75" customHeight="1">
      <c r="T834" s="59"/>
    </row>
    <row r="835" ht="15.75" customHeight="1">
      <c r="T835" s="59"/>
    </row>
    <row r="836" ht="15.75" customHeight="1">
      <c r="T836" s="59"/>
    </row>
    <row r="837" ht="15.75" customHeight="1">
      <c r="T837" s="59"/>
    </row>
    <row r="838" ht="15.75" customHeight="1">
      <c r="T838" s="59"/>
    </row>
    <row r="839" ht="15.75" customHeight="1">
      <c r="T839" s="59"/>
    </row>
    <row r="840" ht="15.75" customHeight="1">
      <c r="T840" s="59"/>
    </row>
    <row r="841" ht="15.75" customHeight="1">
      <c r="T841" s="59"/>
    </row>
    <row r="842" ht="15.75" customHeight="1">
      <c r="T842" s="59"/>
    </row>
    <row r="843" ht="15.75" customHeight="1">
      <c r="T843" s="59"/>
    </row>
    <row r="844" ht="15.75" customHeight="1">
      <c r="T844" s="59"/>
    </row>
    <row r="845" ht="15.75" customHeight="1">
      <c r="T845" s="59"/>
    </row>
    <row r="846" ht="15.75" customHeight="1">
      <c r="T846" s="59"/>
    </row>
    <row r="847" ht="15.75" customHeight="1">
      <c r="T847" s="59"/>
    </row>
    <row r="848" ht="15.75" customHeight="1">
      <c r="T848" s="59"/>
    </row>
    <row r="849" ht="15.75" customHeight="1">
      <c r="T849" s="59"/>
    </row>
    <row r="850" ht="15.75" customHeight="1">
      <c r="T850" s="59"/>
    </row>
    <row r="851" ht="15.75" customHeight="1">
      <c r="T851" s="59"/>
    </row>
    <row r="852" ht="15.75" customHeight="1">
      <c r="T852" s="59"/>
    </row>
    <row r="853" ht="15.75" customHeight="1">
      <c r="T853" s="59"/>
    </row>
    <row r="854" ht="15.75" customHeight="1">
      <c r="T854" s="59"/>
    </row>
    <row r="855" ht="15.75" customHeight="1">
      <c r="T855" s="59"/>
    </row>
    <row r="856" ht="15.75" customHeight="1">
      <c r="T856" s="59"/>
    </row>
    <row r="857" ht="15.75" customHeight="1">
      <c r="T857" s="59"/>
    </row>
    <row r="858" ht="15.75" customHeight="1">
      <c r="T858" s="59"/>
    </row>
    <row r="859" ht="15.75" customHeight="1">
      <c r="T859" s="59"/>
    </row>
    <row r="860" ht="15.75" customHeight="1">
      <c r="T860" s="59"/>
    </row>
    <row r="861" ht="15.75" customHeight="1">
      <c r="T861" s="59"/>
    </row>
    <row r="862" ht="15.75" customHeight="1">
      <c r="T862" s="59"/>
    </row>
    <row r="863" ht="15.75" customHeight="1">
      <c r="T863" s="59"/>
    </row>
    <row r="864" ht="15.75" customHeight="1">
      <c r="T864" s="59"/>
    </row>
    <row r="865" ht="15.75" customHeight="1">
      <c r="T865" s="59"/>
    </row>
    <row r="866" ht="15.75" customHeight="1">
      <c r="T866" s="59"/>
    </row>
    <row r="867" ht="15.75" customHeight="1">
      <c r="T867" s="59"/>
    </row>
    <row r="868" ht="15.75" customHeight="1">
      <c r="T868" s="59"/>
    </row>
    <row r="869" ht="15.75" customHeight="1">
      <c r="T869" s="59"/>
    </row>
    <row r="870" ht="15.75" customHeight="1">
      <c r="T870" s="59"/>
    </row>
    <row r="871" ht="15.75" customHeight="1">
      <c r="T871" s="59"/>
    </row>
    <row r="872" ht="15.75" customHeight="1">
      <c r="T872" s="59"/>
    </row>
    <row r="873" ht="15.75" customHeight="1">
      <c r="T873" s="59"/>
    </row>
    <row r="874" ht="15.75" customHeight="1">
      <c r="T874" s="59"/>
    </row>
    <row r="875" ht="15.75" customHeight="1">
      <c r="T875" s="59"/>
    </row>
    <row r="876" ht="15.75" customHeight="1">
      <c r="T876" s="59"/>
    </row>
    <row r="877" ht="15.75" customHeight="1">
      <c r="T877" s="59"/>
    </row>
    <row r="878" ht="15.75" customHeight="1">
      <c r="T878" s="59"/>
    </row>
    <row r="879" ht="15.75" customHeight="1">
      <c r="T879" s="59"/>
    </row>
    <row r="880" ht="15.75" customHeight="1">
      <c r="T880" s="59"/>
    </row>
    <row r="881" ht="15.75" customHeight="1">
      <c r="T881" s="59"/>
    </row>
    <row r="882" ht="15.75" customHeight="1">
      <c r="T882" s="59"/>
    </row>
    <row r="883" ht="15.75" customHeight="1">
      <c r="T883" s="59"/>
    </row>
    <row r="884" ht="15.75" customHeight="1">
      <c r="T884" s="59"/>
    </row>
    <row r="885" ht="15.75" customHeight="1">
      <c r="T885" s="59"/>
    </row>
    <row r="886" ht="15.75" customHeight="1">
      <c r="T886" s="59"/>
    </row>
    <row r="887" ht="15.75" customHeight="1">
      <c r="T887" s="59"/>
    </row>
    <row r="888" ht="15.75" customHeight="1">
      <c r="T888" s="59"/>
    </row>
    <row r="889" ht="15.75" customHeight="1">
      <c r="T889" s="59"/>
    </row>
    <row r="890" ht="15.75" customHeight="1">
      <c r="T890" s="59"/>
    </row>
    <row r="891" ht="15.75" customHeight="1">
      <c r="T891" s="59"/>
    </row>
    <row r="892" ht="15.75" customHeight="1">
      <c r="T892" s="59"/>
    </row>
    <row r="893" ht="15.75" customHeight="1">
      <c r="T893" s="59"/>
    </row>
    <row r="894" ht="15.75" customHeight="1">
      <c r="T894" s="59"/>
    </row>
    <row r="895" ht="15.75" customHeight="1">
      <c r="T895" s="59"/>
    </row>
    <row r="896" ht="15.75" customHeight="1">
      <c r="T896" s="59"/>
    </row>
    <row r="897" ht="15.75" customHeight="1">
      <c r="T897" s="59"/>
    </row>
    <row r="898" ht="15.75" customHeight="1">
      <c r="T898" s="59"/>
    </row>
    <row r="899" ht="15.75" customHeight="1">
      <c r="T899" s="59"/>
    </row>
    <row r="900" ht="15.75" customHeight="1">
      <c r="T900" s="59"/>
    </row>
    <row r="901" ht="15.75" customHeight="1">
      <c r="T901" s="59"/>
    </row>
    <row r="902" ht="15.75" customHeight="1">
      <c r="T902" s="59"/>
    </row>
    <row r="903" ht="15.75" customHeight="1">
      <c r="T903" s="59"/>
    </row>
    <row r="904" ht="15.75" customHeight="1">
      <c r="T904" s="59"/>
    </row>
    <row r="905" ht="15.75" customHeight="1">
      <c r="T905" s="59"/>
    </row>
    <row r="906" ht="15.75" customHeight="1">
      <c r="T906" s="59"/>
    </row>
    <row r="907" ht="15.75" customHeight="1">
      <c r="T907" s="59"/>
    </row>
    <row r="908" ht="15.75" customHeight="1">
      <c r="T908" s="59"/>
    </row>
    <row r="909" ht="15.75" customHeight="1">
      <c r="T909" s="59"/>
    </row>
    <row r="910" ht="15.75" customHeight="1">
      <c r="T910" s="59"/>
    </row>
    <row r="911" ht="15.75" customHeight="1">
      <c r="T911" s="59"/>
    </row>
    <row r="912" ht="15.75" customHeight="1">
      <c r="T912" s="59"/>
    </row>
    <row r="913" ht="15.75" customHeight="1">
      <c r="T913" s="59"/>
    </row>
    <row r="914" ht="15.75" customHeight="1">
      <c r="T914" s="59"/>
    </row>
    <row r="915" ht="15.75" customHeight="1">
      <c r="T915" s="59"/>
    </row>
    <row r="916" ht="15.75" customHeight="1">
      <c r="T916" s="59"/>
    </row>
    <row r="917" ht="15.75" customHeight="1">
      <c r="T917" s="59"/>
    </row>
    <row r="918" ht="15.75" customHeight="1">
      <c r="T918" s="59"/>
    </row>
    <row r="919" ht="15.75" customHeight="1">
      <c r="T919" s="59"/>
    </row>
    <row r="920" ht="15.75" customHeight="1">
      <c r="T920" s="59"/>
    </row>
    <row r="921" ht="15.75" customHeight="1">
      <c r="T921" s="59"/>
    </row>
    <row r="922" ht="15.75" customHeight="1">
      <c r="T922" s="59"/>
    </row>
    <row r="923" ht="15.75" customHeight="1">
      <c r="T923" s="59"/>
    </row>
    <row r="924" ht="15.75" customHeight="1">
      <c r="T924" s="59"/>
    </row>
    <row r="925" ht="15.75" customHeight="1">
      <c r="T925" s="59"/>
    </row>
    <row r="926" ht="15.75" customHeight="1">
      <c r="T926" s="59"/>
    </row>
    <row r="927" ht="15.75" customHeight="1">
      <c r="T927" s="59"/>
    </row>
    <row r="928" ht="15.75" customHeight="1">
      <c r="T928" s="59"/>
    </row>
    <row r="929" ht="15.75" customHeight="1">
      <c r="T929" s="59"/>
    </row>
    <row r="930" ht="15.75" customHeight="1">
      <c r="T930" s="59"/>
    </row>
    <row r="931" ht="15.75" customHeight="1">
      <c r="T931" s="59"/>
    </row>
    <row r="932" ht="15.75" customHeight="1">
      <c r="T932" s="59"/>
    </row>
    <row r="933" ht="15.75" customHeight="1">
      <c r="T933" s="59"/>
    </row>
    <row r="934" ht="15.75" customHeight="1">
      <c r="T934" s="59"/>
    </row>
    <row r="935" ht="15.75" customHeight="1">
      <c r="T935" s="59"/>
    </row>
    <row r="936" ht="15.75" customHeight="1">
      <c r="T936" s="59"/>
    </row>
    <row r="937" ht="15.75" customHeight="1">
      <c r="T937" s="59"/>
    </row>
    <row r="938" ht="15.75" customHeight="1">
      <c r="T938" s="59"/>
    </row>
    <row r="939" ht="15.75" customHeight="1">
      <c r="T939" s="59"/>
    </row>
    <row r="940" ht="15.75" customHeight="1">
      <c r="T940" s="59"/>
    </row>
    <row r="941" ht="15.75" customHeight="1">
      <c r="T941" s="59"/>
    </row>
    <row r="942" ht="15.75" customHeight="1">
      <c r="T942" s="59"/>
    </row>
    <row r="943" ht="15.75" customHeight="1">
      <c r="T943" s="59"/>
    </row>
    <row r="944" ht="15.75" customHeight="1">
      <c r="T944" s="59"/>
    </row>
    <row r="945" ht="15.75" customHeight="1">
      <c r="T945" s="59"/>
    </row>
    <row r="946" ht="15.75" customHeight="1">
      <c r="T946" s="59"/>
    </row>
    <row r="947" ht="15.75" customHeight="1">
      <c r="T947" s="59"/>
    </row>
    <row r="948" ht="15.75" customHeight="1">
      <c r="T948" s="59"/>
    </row>
    <row r="949" ht="15.75" customHeight="1">
      <c r="T949" s="59"/>
    </row>
    <row r="950" ht="15.75" customHeight="1">
      <c r="T950" s="59"/>
    </row>
    <row r="951" ht="15.75" customHeight="1">
      <c r="T951" s="59"/>
    </row>
    <row r="952" ht="15.75" customHeight="1">
      <c r="T952" s="59"/>
    </row>
    <row r="953" ht="15.75" customHeight="1">
      <c r="T953" s="59"/>
    </row>
    <row r="954" ht="15.75" customHeight="1">
      <c r="T954" s="59"/>
    </row>
    <row r="955" ht="15.75" customHeight="1">
      <c r="T955" s="59"/>
    </row>
    <row r="956" ht="15.75" customHeight="1">
      <c r="T956" s="59"/>
    </row>
    <row r="957" ht="15.75" customHeight="1">
      <c r="T957" s="59"/>
    </row>
    <row r="958" ht="15.75" customHeight="1">
      <c r="T958" s="59"/>
    </row>
    <row r="959" ht="15.75" customHeight="1">
      <c r="T959" s="59"/>
    </row>
    <row r="960" ht="15.75" customHeight="1">
      <c r="T960" s="59"/>
    </row>
    <row r="961" ht="15.75" customHeight="1">
      <c r="T961" s="59"/>
    </row>
    <row r="962" ht="15.75" customHeight="1">
      <c r="T962" s="59"/>
    </row>
    <row r="963" ht="15.75" customHeight="1">
      <c r="T963" s="59"/>
    </row>
    <row r="964" ht="15.75" customHeight="1">
      <c r="T964" s="59"/>
    </row>
    <row r="965" ht="15.75" customHeight="1">
      <c r="T965" s="59"/>
    </row>
    <row r="966" ht="15.75" customHeight="1">
      <c r="T966" s="59"/>
    </row>
    <row r="967" ht="15.75" customHeight="1">
      <c r="T967" s="59"/>
    </row>
    <row r="968" ht="15.75" customHeight="1">
      <c r="T968" s="59"/>
    </row>
    <row r="969" ht="15.75" customHeight="1">
      <c r="T969" s="59"/>
    </row>
    <row r="970" ht="15.75" customHeight="1">
      <c r="T970" s="59"/>
    </row>
    <row r="971" ht="15.75" customHeight="1">
      <c r="T971" s="59"/>
    </row>
    <row r="972" ht="15.75" customHeight="1">
      <c r="T972" s="59"/>
    </row>
    <row r="973" ht="15.75" customHeight="1">
      <c r="T973" s="59"/>
    </row>
    <row r="974" ht="15.75" customHeight="1">
      <c r="T974" s="59"/>
    </row>
    <row r="975" ht="15.75" customHeight="1">
      <c r="T975" s="59"/>
    </row>
    <row r="976" ht="15.75" customHeight="1">
      <c r="T976" s="59"/>
    </row>
    <row r="977" ht="15.75" customHeight="1">
      <c r="T977" s="59"/>
    </row>
    <row r="978" ht="15.75" customHeight="1">
      <c r="T978" s="59"/>
    </row>
    <row r="979" ht="15.75" customHeight="1">
      <c r="T979" s="59"/>
    </row>
    <row r="980" ht="15.75" customHeight="1">
      <c r="T980" s="59"/>
    </row>
    <row r="981" ht="15.75" customHeight="1">
      <c r="T981" s="59"/>
    </row>
    <row r="982" ht="15.75" customHeight="1">
      <c r="T982" s="59"/>
    </row>
    <row r="983" ht="15.75" customHeight="1">
      <c r="T983" s="59"/>
    </row>
    <row r="984" ht="15.75" customHeight="1">
      <c r="T984" s="59"/>
    </row>
    <row r="985" ht="15.75" customHeight="1">
      <c r="T985" s="59"/>
    </row>
    <row r="986" ht="15.75" customHeight="1">
      <c r="T986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36" t="s">
        <v>71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</row>
    <row r="2">
      <c r="A2" s="137" t="s">
        <v>72</v>
      </c>
      <c r="B2" s="138">
        <v>3.0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</row>
    <row r="3">
      <c r="A3" s="138" t="s">
        <v>73</v>
      </c>
      <c r="B3" s="138">
        <v>1.0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</row>
    <row r="4">
      <c r="A4" s="138" t="s">
        <v>74</v>
      </c>
      <c r="B4" s="138">
        <v>0.0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</row>
    <row r="5">
      <c r="A5" s="85"/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</row>
    <row r="6">
      <c r="A6" s="85"/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</row>
    <row r="7">
      <c r="A7" s="85"/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</row>
    <row r="8">
      <c r="A8" s="85"/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</row>
    <row r="9">
      <c r="A9" s="85"/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</row>
    <row r="10">
      <c r="A10" s="85"/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</row>
    <row r="11">
      <c r="A11" s="85"/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</row>
    <row r="12">
      <c r="A12" s="85"/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</row>
    <row r="13">
      <c r="A13" s="85"/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</row>
    <row r="14">
      <c r="A14" s="85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</row>
    <row r="15">
      <c r="A15" s="85"/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</row>
    <row r="16">
      <c r="A16" s="85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</row>
    <row r="17">
      <c r="A17" s="85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</row>
    <row r="18">
      <c r="A18" s="85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</row>
    <row r="19">
      <c r="A19" s="85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</row>
    <row r="20">
      <c r="A20" s="85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</row>
    <row r="21" ht="15.75" customHeight="1">
      <c r="A21" s="85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</row>
    <row r="22" ht="15.75" customHeight="1">
      <c r="A22" s="85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</row>
    <row r="23" ht="15.75" customHeight="1">
      <c r="A23" s="85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</row>
    <row r="24" ht="15.75" customHeight="1">
      <c r="A24" s="85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</row>
    <row r="25" ht="15.75" customHeight="1">
      <c r="A25" s="85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</row>
    <row r="26" ht="15.75" customHeight="1">
      <c r="A26" s="85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</row>
    <row r="27" ht="15.75" customHeight="1">
      <c r="A27" s="85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</row>
    <row r="28" ht="15.75" customHeight="1">
      <c r="A28" s="85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</row>
    <row r="29" ht="15.75" customHeight="1">
      <c r="A29" s="85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</row>
    <row r="30" ht="15.75" customHeight="1">
      <c r="A30" s="85"/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</row>
    <row r="31" ht="15.75" customHeight="1">
      <c r="A31" s="85"/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</row>
    <row r="32" ht="15.75" customHeight="1">
      <c r="A32" s="85"/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</row>
    <row r="33" ht="15.75" customHeight="1">
      <c r="A33" s="85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</row>
    <row r="34" ht="15.75" customHeight="1">
      <c r="A34" s="85"/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</row>
    <row r="35" ht="15.75" customHeight="1">
      <c r="A35" s="85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</row>
    <row r="36" ht="15.75" customHeight="1">
      <c r="A36" s="85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</row>
    <row r="37" ht="15.75" customHeight="1">
      <c r="A37" s="85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</row>
    <row r="38" ht="15.75" customHeight="1">
      <c r="A38" s="85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</row>
    <row r="39" ht="15.75" customHeight="1">
      <c r="A39" s="85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</row>
    <row r="40" ht="15.75" customHeight="1">
      <c r="A40" s="85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</row>
    <row r="41" ht="15.75" customHeight="1">
      <c r="A41" s="85"/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</row>
    <row r="42" ht="15.75" customHeight="1">
      <c r="A42" s="85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</row>
    <row r="43" ht="15.75" customHeight="1">
      <c r="A43" s="85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</row>
    <row r="44" ht="15.75" customHeight="1">
      <c r="A44" s="85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</row>
    <row r="45" ht="15.75" customHeight="1">
      <c r="A45" s="85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</row>
    <row r="46" ht="15.75" customHeight="1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</row>
    <row r="47" ht="15.75" customHeight="1">
      <c r="A47" s="85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</row>
    <row r="48" ht="15.75" customHeight="1">
      <c r="A48" s="85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</row>
    <row r="49" ht="15.75" customHeight="1">
      <c r="A49" s="85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</row>
    <row r="50" ht="15.75" customHeight="1">
      <c r="A50" s="85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</row>
    <row r="51" ht="15.75" customHeight="1">
      <c r="A51" s="85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</row>
    <row r="52" ht="15.75" customHeight="1">
      <c r="A52" s="85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</row>
    <row r="53" ht="15.75" customHeight="1">
      <c r="A53" s="85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</row>
    <row r="54" ht="15.75" customHeight="1">
      <c r="A54" s="85"/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</row>
    <row r="55" ht="15.75" customHeight="1">
      <c r="A55" s="85"/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</row>
    <row r="56" ht="15.75" customHeight="1">
      <c r="A56" s="85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</row>
    <row r="57" ht="15.75" customHeight="1">
      <c r="A57" s="85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</row>
    <row r="58" ht="15.75" customHeight="1">
      <c r="A58" s="85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</row>
    <row r="59" ht="15.75" customHeight="1">
      <c r="A59" s="85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</row>
    <row r="60" ht="15.75" customHeight="1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</row>
    <row r="61" ht="15.75" customHeight="1">
      <c r="A61" s="85"/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</row>
    <row r="62" ht="15.75" customHeight="1">
      <c r="A62" s="85"/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</row>
    <row r="63" ht="15.75" customHeight="1">
      <c r="A63" s="85"/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</row>
    <row r="64" ht="15.75" customHeight="1">
      <c r="A64" s="85"/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</row>
    <row r="65" ht="15.75" customHeight="1">
      <c r="A65" s="85"/>
      <c r="B65" s="85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</row>
    <row r="66" ht="15.75" customHeight="1">
      <c r="A66" s="85"/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</row>
    <row r="67" ht="15.75" customHeight="1">
      <c r="A67" s="85"/>
      <c r="B67" s="85"/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</row>
    <row r="68" ht="15.75" customHeight="1">
      <c r="A68" s="85"/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</row>
    <row r="69" ht="15.75" customHeight="1">
      <c r="A69" s="85"/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</row>
    <row r="70" ht="15.75" customHeight="1">
      <c r="A70" s="85"/>
      <c r="B70" s="85"/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</row>
    <row r="71" ht="15.75" customHeight="1">
      <c r="A71" s="85"/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</row>
    <row r="72" ht="15.75" customHeight="1">
      <c r="A72" s="85"/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</row>
    <row r="73" ht="15.75" customHeight="1">
      <c r="A73" s="85"/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</row>
    <row r="74" ht="15.75" customHeight="1">
      <c r="A74" s="85"/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</row>
    <row r="75" ht="15.75" customHeight="1">
      <c r="A75" s="85"/>
      <c r="B75" s="85"/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</row>
    <row r="76" ht="15.75" customHeight="1">
      <c r="A76" s="85"/>
      <c r="B76" s="85"/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</row>
    <row r="77" ht="15.75" customHeight="1">
      <c r="A77" s="85"/>
      <c r="B77" s="85"/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</row>
    <row r="78" ht="15.75" customHeight="1">
      <c r="A78" s="85"/>
      <c r="B78" s="85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</row>
    <row r="79" ht="15.75" customHeight="1">
      <c r="A79" s="85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</row>
    <row r="80" ht="15.75" customHeight="1">
      <c r="A80" s="85"/>
      <c r="B80" s="85"/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</row>
    <row r="81" ht="15.75" customHeight="1">
      <c r="A81" s="85"/>
      <c r="B81" s="85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</row>
    <row r="82" ht="15.75" customHeight="1">
      <c r="A82" s="85"/>
      <c r="B82" s="85"/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</row>
    <row r="83" ht="15.75" customHeight="1">
      <c r="A83" s="85"/>
      <c r="B83" s="85"/>
      <c r="C83" s="85"/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85"/>
      <c r="X83" s="85"/>
      <c r="Y83" s="85"/>
      <c r="Z83" s="85"/>
    </row>
    <row r="84" ht="15.75" customHeight="1">
      <c r="A84" s="85"/>
      <c r="B84" s="85"/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</row>
    <row r="85" ht="15.75" customHeight="1">
      <c r="A85" s="85"/>
      <c r="B85" s="85"/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</row>
    <row r="86" ht="15.75" customHeight="1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</row>
    <row r="87" ht="15.75" customHeight="1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  <c r="Y87" s="85"/>
      <c r="Z87" s="85"/>
    </row>
    <row r="88" ht="15.75" customHeight="1">
      <c r="A88" s="85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85"/>
      <c r="X88" s="85"/>
      <c r="Y88" s="85"/>
      <c r="Z88" s="85"/>
    </row>
    <row r="89" ht="15.75" customHeight="1">
      <c r="A89" s="85"/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  <c r="X89" s="85"/>
      <c r="Y89" s="85"/>
      <c r="Z89" s="85"/>
    </row>
    <row r="90" ht="15.75" customHeight="1">
      <c r="A90" s="85"/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85"/>
      <c r="U90" s="85"/>
      <c r="V90" s="85"/>
      <c r="W90" s="85"/>
      <c r="X90" s="85"/>
      <c r="Y90" s="85"/>
      <c r="Z90" s="85"/>
    </row>
    <row r="91" ht="15.75" customHeight="1">
      <c r="A91" s="8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5"/>
      <c r="U91" s="85"/>
      <c r="V91" s="85"/>
      <c r="W91" s="85"/>
      <c r="X91" s="85"/>
      <c r="Y91" s="85"/>
      <c r="Z91" s="85"/>
    </row>
    <row r="92" ht="15.75" customHeight="1">
      <c r="A92" s="85"/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85"/>
      <c r="U92" s="85"/>
      <c r="V92" s="85"/>
      <c r="W92" s="85"/>
      <c r="X92" s="85"/>
      <c r="Y92" s="85"/>
      <c r="Z92" s="85"/>
    </row>
    <row r="93" ht="15.75" customHeight="1">
      <c r="A93" s="85"/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85"/>
      <c r="U93" s="85"/>
      <c r="V93" s="85"/>
      <c r="W93" s="85"/>
      <c r="X93" s="85"/>
      <c r="Y93" s="85"/>
      <c r="Z93" s="85"/>
    </row>
    <row r="94" ht="15.75" customHeight="1">
      <c r="A94" s="85"/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5"/>
      <c r="R94" s="85"/>
      <c r="S94" s="85"/>
      <c r="T94" s="85"/>
      <c r="U94" s="85"/>
      <c r="V94" s="85"/>
      <c r="W94" s="85"/>
      <c r="X94" s="85"/>
      <c r="Y94" s="85"/>
      <c r="Z94" s="85"/>
    </row>
    <row r="95" ht="15.75" customHeight="1">
      <c r="A95" s="85"/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85"/>
      <c r="U95" s="85"/>
      <c r="V95" s="85"/>
      <c r="W95" s="85"/>
      <c r="X95" s="85"/>
      <c r="Y95" s="85"/>
      <c r="Z95" s="85"/>
    </row>
    <row r="96" ht="15.75" customHeight="1">
      <c r="A96" s="85"/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85"/>
      <c r="U96" s="85"/>
      <c r="V96" s="85"/>
      <c r="W96" s="85"/>
      <c r="X96" s="85"/>
      <c r="Y96" s="85"/>
      <c r="Z96" s="85"/>
    </row>
    <row r="97" ht="15.75" customHeight="1">
      <c r="A97" s="85"/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</row>
    <row r="98" ht="15.75" customHeight="1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</row>
    <row r="99" ht="15.75" customHeight="1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</row>
    <row r="100" ht="15.75" customHeight="1">
      <c r="A100" s="85"/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</row>
    <row r="101" ht="15.75" customHeight="1">
      <c r="A101" s="85"/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</row>
    <row r="102" ht="15.75" customHeight="1">
      <c r="A102" s="85"/>
      <c r="B102" s="85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85"/>
      <c r="U102" s="85"/>
      <c r="V102" s="85"/>
      <c r="W102" s="85"/>
      <c r="X102" s="85"/>
      <c r="Y102" s="85"/>
      <c r="Z102" s="85"/>
    </row>
    <row r="103" ht="15.75" customHeight="1">
      <c r="A103" s="85"/>
      <c r="B103" s="85"/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85"/>
      <c r="U103" s="85"/>
      <c r="V103" s="85"/>
      <c r="W103" s="85"/>
      <c r="X103" s="85"/>
      <c r="Y103" s="85"/>
      <c r="Z103" s="85"/>
    </row>
    <row r="104" ht="15.75" customHeight="1">
      <c r="A104" s="85"/>
      <c r="B104" s="85"/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5"/>
      <c r="U104" s="85"/>
      <c r="V104" s="85"/>
      <c r="W104" s="85"/>
      <c r="X104" s="85"/>
      <c r="Y104" s="85"/>
      <c r="Z104" s="85"/>
    </row>
    <row r="105" ht="15.75" customHeight="1">
      <c r="A105" s="85"/>
      <c r="B105" s="85"/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5"/>
      <c r="R105" s="85"/>
      <c r="S105" s="85"/>
      <c r="T105" s="85"/>
      <c r="U105" s="85"/>
      <c r="V105" s="85"/>
      <c r="W105" s="85"/>
      <c r="X105" s="85"/>
      <c r="Y105" s="85"/>
      <c r="Z105" s="85"/>
    </row>
    <row r="106" ht="15.75" customHeight="1">
      <c r="A106" s="85"/>
      <c r="B106" s="85"/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85"/>
      <c r="U106" s="85"/>
      <c r="V106" s="85"/>
      <c r="W106" s="85"/>
      <c r="X106" s="85"/>
      <c r="Y106" s="85"/>
      <c r="Z106" s="85"/>
    </row>
    <row r="107" ht="15.75" customHeight="1">
      <c r="A107" s="85"/>
      <c r="B107" s="85"/>
      <c r="C107" s="85"/>
      <c r="D107" s="85"/>
      <c r="E107" s="85"/>
      <c r="F107" s="85"/>
      <c r="G107" s="85"/>
      <c r="H107" s="85"/>
      <c r="I107" s="85"/>
      <c r="J107" s="85"/>
      <c r="K107" s="85"/>
      <c r="L107" s="85"/>
      <c r="M107" s="85"/>
      <c r="N107" s="85"/>
      <c r="O107" s="85"/>
      <c r="P107" s="85"/>
      <c r="Q107" s="85"/>
      <c r="R107" s="85"/>
      <c r="S107" s="85"/>
      <c r="T107" s="85"/>
      <c r="U107" s="85"/>
      <c r="V107" s="85"/>
      <c r="W107" s="85"/>
      <c r="X107" s="85"/>
      <c r="Y107" s="85"/>
      <c r="Z107" s="85"/>
    </row>
    <row r="108" ht="15.75" customHeight="1">
      <c r="A108" s="85"/>
      <c r="B108" s="85"/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5"/>
      <c r="P108" s="85"/>
      <c r="Q108" s="85"/>
      <c r="R108" s="85"/>
      <c r="S108" s="85"/>
      <c r="T108" s="85"/>
      <c r="U108" s="85"/>
      <c r="V108" s="85"/>
      <c r="W108" s="85"/>
      <c r="X108" s="85"/>
      <c r="Y108" s="85"/>
      <c r="Z108" s="85"/>
    </row>
    <row r="109" ht="15.75" customHeight="1">
      <c r="A109" s="85"/>
      <c r="B109" s="85"/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5"/>
      <c r="R109" s="85"/>
      <c r="S109" s="85"/>
      <c r="T109" s="85"/>
      <c r="U109" s="85"/>
      <c r="V109" s="85"/>
      <c r="W109" s="85"/>
      <c r="X109" s="85"/>
      <c r="Y109" s="85"/>
      <c r="Z109" s="85"/>
    </row>
    <row r="110" ht="15.75" customHeight="1">
      <c r="A110" s="85"/>
      <c r="B110" s="85"/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85"/>
      <c r="R110" s="85"/>
      <c r="S110" s="85"/>
      <c r="T110" s="85"/>
      <c r="U110" s="85"/>
      <c r="V110" s="85"/>
      <c r="W110" s="85"/>
      <c r="X110" s="85"/>
      <c r="Y110" s="85"/>
      <c r="Z110" s="85"/>
    </row>
    <row r="111" ht="15.75" customHeight="1">
      <c r="A111" s="85"/>
      <c r="B111" s="85"/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5"/>
      <c r="R111" s="85"/>
      <c r="S111" s="85"/>
      <c r="T111" s="85"/>
      <c r="U111" s="85"/>
      <c r="V111" s="85"/>
      <c r="W111" s="85"/>
      <c r="X111" s="85"/>
      <c r="Y111" s="85"/>
      <c r="Z111" s="85"/>
    </row>
    <row r="112" ht="15.75" customHeight="1">
      <c r="A112" s="85"/>
      <c r="B112" s="85"/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P112" s="85"/>
      <c r="Q112" s="85"/>
      <c r="R112" s="85"/>
      <c r="S112" s="85"/>
      <c r="T112" s="85"/>
      <c r="U112" s="85"/>
      <c r="V112" s="85"/>
      <c r="W112" s="85"/>
      <c r="X112" s="85"/>
      <c r="Y112" s="85"/>
      <c r="Z112" s="85"/>
    </row>
    <row r="113" ht="15.75" customHeight="1">
      <c r="A113" s="85"/>
      <c r="B113" s="85"/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85"/>
      <c r="U113" s="85"/>
      <c r="V113" s="85"/>
      <c r="W113" s="85"/>
      <c r="X113" s="85"/>
      <c r="Y113" s="85"/>
      <c r="Z113" s="85"/>
    </row>
    <row r="114" ht="15.75" customHeight="1">
      <c r="A114" s="85"/>
      <c r="B114" s="85"/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85"/>
      <c r="U114" s="85"/>
      <c r="V114" s="85"/>
      <c r="W114" s="85"/>
      <c r="X114" s="85"/>
      <c r="Y114" s="85"/>
      <c r="Z114" s="85"/>
    </row>
    <row r="115" ht="15.75" customHeight="1">
      <c r="A115" s="85"/>
      <c r="B115" s="85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85"/>
      <c r="U115" s="85"/>
      <c r="V115" s="85"/>
      <c r="W115" s="85"/>
      <c r="X115" s="85"/>
      <c r="Y115" s="85"/>
      <c r="Z115" s="85"/>
    </row>
    <row r="116" ht="15.75" customHeight="1">
      <c r="A116" s="85"/>
      <c r="B116" s="85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85"/>
      <c r="U116" s="85"/>
      <c r="V116" s="85"/>
      <c r="W116" s="85"/>
      <c r="X116" s="85"/>
      <c r="Y116" s="85"/>
      <c r="Z116" s="85"/>
    </row>
    <row r="117" ht="15.75" customHeight="1">
      <c r="A117" s="85"/>
      <c r="B117" s="85"/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5"/>
      <c r="R117" s="85"/>
      <c r="S117" s="85"/>
      <c r="T117" s="85"/>
      <c r="U117" s="85"/>
      <c r="V117" s="85"/>
      <c r="W117" s="85"/>
      <c r="X117" s="85"/>
      <c r="Y117" s="85"/>
      <c r="Z117" s="85"/>
    </row>
    <row r="118" ht="15.75" customHeight="1">
      <c r="A118" s="85"/>
      <c r="B118" s="85"/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85"/>
      <c r="U118" s="85"/>
      <c r="V118" s="85"/>
      <c r="W118" s="85"/>
      <c r="X118" s="85"/>
      <c r="Y118" s="85"/>
      <c r="Z118" s="85"/>
    </row>
    <row r="119" ht="15.75" customHeight="1">
      <c r="A119" s="85"/>
      <c r="B119" s="85"/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85"/>
      <c r="R119" s="85"/>
      <c r="S119" s="85"/>
      <c r="T119" s="85"/>
      <c r="U119" s="85"/>
      <c r="V119" s="85"/>
      <c r="W119" s="85"/>
      <c r="X119" s="85"/>
      <c r="Y119" s="85"/>
      <c r="Z119" s="85"/>
    </row>
    <row r="120" ht="15.75" customHeight="1">
      <c r="A120" s="85"/>
      <c r="B120" s="85"/>
      <c r="C120" s="85"/>
      <c r="D120" s="85"/>
      <c r="E120" s="85"/>
      <c r="F120" s="85"/>
      <c r="G120" s="85"/>
      <c r="H120" s="85"/>
      <c r="I120" s="85"/>
      <c r="J120" s="85"/>
      <c r="K120" s="85"/>
      <c r="L120" s="85"/>
      <c r="M120" s="85"/>
      <c r="N120" s="85"/>
      <c r="O120" s="85"/>
      <c r="P120" s="85"/>
      <c r="Q120" s="85"/>
      <c r="R120" s="85"/>
      <c r="S120" s="85"/>
      <c r="T120" s="85"/>
      <c r="U120" s="85"/>
      <c r="V120" s="85"/>
      <c r="W120" s="85"/>
      <c r="X120" s="85"/>
      <c r="Y120" s="85"/>
      <c r="Z120" s="85"/>
    </row>
    <row r="121" ht="15.75" customHeight="1">
      <c r="A121" s="85"/>
      <c r="B121" s="85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5"/>
      <c r="R121" s="85"/>
      <c r="S121" s="85"/>
      <c r="T121" s="85"/>
      <c r="U121" s="85"/>
      <c r="V121" s="85"/>
      <c r="W121" s="85"/>
      <c r="X121" s="85"/>
      <c r="Y121" s="85"/>
      <c r="Z121" s="85"/>
    </row>
    <row r="122" ht="15.75" customHeight="1">
      <c r="A122" s="85"/>
      <c r="B122" s="85"/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5"/>
      <c r="P122" s="85"/>
      <c r="Q122" s="85"/>
      <c r="R122" s="85"/>
      <c r="S122" s="85"/>
      <c r="T122" s="85"/>
      <c r="U122" s="85"/>
      <c r="V122" s="85"/>
      <c r="W122" s="85"/>
      <c r="X122" s="85"/>
      <c r="Y122" s="85"/>
      <c r="Z122" s="85"/>
    </row>
    <row r="123" ht="15.75" customHeight="1">
      <c r="A123" s="85"/>
      <c r="B123" s="85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5"/>
      <c r="R123" s="85"/>
      <c r="S123" s="85"/>
      <c r="T123" s="85"/>
      <c r="U123" s="85"/>
      <c r="V123" s="85"/>
      <c r="W123" s="85"/>
      <c r="X123" s="85"/>
      <c r="Y123" s="85"/>
      <c r="Z123" s="85"/>
    </row>
    <row r="124" ht="15.75" customHeight="1">
      <c r="A124" s="85"/>
      <c r="B124" s="85"/>
      <c r="C124" s="85"/>
      <c r="D124" s="85"/>
      <c r="E124" s="85"/>
      <c r="F124" s="85"/>
      <c r="G124" s="85"/>
      <c r="H124" s="85"/>
      <c r="I124" s="85"/>
      <c r="J124" s="85"/>
      <c r="K124" s="85"/>
      <c r="L124" s="85"/>
      <c r="M124" s="85"/>
      <c r="N124" s="85"/>
      <c r="O124" s="85"/>
      <c r="P124" s="85"/>
      <c r="Q124" s="85"/>
      <c r="R124" s="85"/>
      <c r="S124" s="85"/>
      <c r="T124" s="85"/>
      <c r="U124" s="85"/>
      <c r="V124" s="85"/>
      <c r="W124" s="85"/>
      <c r="X124" s="85"/>
      <c r="Y124" s="85"/>
      <c r="Z124" s="85"/>
    </row>
    <row r="125" ht="15.75" customHeight="1">
      <c r="A125" s="85"/>
      <c r="B125" s="85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85"/>
      <c r="U125" s="85"/>
      <c r="V125" s="85"/>
      <c r="W125" s="85"/>
      <c r="X125" s="85"/>
      <c r="Y125" s="85"/>
      <c r="Z125" s="85"/>
    </row>
    <row r="126" ht="15.75" customHeight="1">
      <c r="A126" s="85"/>
      <c r="B126" s="85"/>
      <c r="C126" s="85"/>
      <c r="D126" s="85"/>
      <c r="E126" s="85"/>
      <c r="F126" s="85"/>
      <c r="G126" s="85"/>
      <c r="H126" s="85"/>
      <c r="I126" s="85"/>
      <c r="J126" s="85"/>
      <c r="K126" s="85"/>
      <c r="L126" s="85"/>
      <c r="M126" s="85"/>
      <c r="N126" s="85"/>
      <c r="O126" s="85"/>
      <c r="P126" s="85"/>
      <c r="Q126" s="85"/>
      <c r="R126" s="85"/>
      <c r="S126" s="85"/>
      <c r="T126" s="85"/>
      <c r="U126" s="85"/>
      <c r="V126" s="85"/>
      <c r="W126" s="85"/>
      <c r="X126" s="85"/>
      <c r="Y126" s="85"/>
      <c r="Z126" s="85"/>
    </row>
    <row r="127" ht="15.75" customHeight="1">
      <c r="A127" s="85"/>
      <c r="B127" s="85"/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85"/>
      <c r="U127" s="85"/>
      <c r="V127" s="85"/>
      <c r="W127" s="85"/>
      <c r="X127" s="85"/>
      <c r="Y127" s="85"/>
      <c r="Z127" s="85"/>
    </row>
    <row r="128" ht="15.75" customHeight="1">
      <c r="A128" s="85"/>
      <c r="B128" s="85"/>
      <c r="C128" s="85"/>
      <c r="D128" s="85"/>
      <c r="E128" s="85"/>
      <c r="F128" s="85"/>
      <c r="G128" s="85"/>
      <c r="H128" s="85"/>
      <c r="I128" s="85"/>
      <c r="J128" s="85"/>
      <c r="K128" s="85"/>
      <c r="L128" s="85"/>
      <c r="M128" s="85"/>
      <c r="N128" s="85"/>
      <c r="O128" s="85"/>
      <c r="P128" s="85"/>
      <c r="Q128" s="85"/>
      <c r="R128" s="85"/>
      <c r="S128" s="85"/>
      <c r="T128" s="85"/>
      <c r="U128" s="85"/>
      <c r="V128" s="85"/>
      <c r="W128" s="85"/>
      <c r="X128" s="85"/>
      <c r="Y128" s="85"/>
      <c r="Z128" s="85"/>
    </row>
    <row r="129" ht="15.75" customHeight="1">
      <c r="A129" s="85"/>
      <c r="B129" s="85"/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85"/>
      <c r="U129" s="85"/>
      <c r="V129" s="85"/>
      <c r="W129" s="85"/>
      <c r="X129" s="85"/>
      <c r="Y129" s="85"/>
      <c r="Z129" s="85"/>
    </row>
    <row r="130" ht="15.75" customHeight="1">
      <c r="A130" s="85"/>
      <c r="B130" s="85"/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85"/>
      <c r="U130" s="85"/>
      <c r="V130" s="85"/>
      <c r="W130" s="85"/>
      <c r="X130" s="85"/>
      <c r="Y130" s="85"/>
      <c r="Z130" s="85"/>
    </row>
    <row r="131" ht="15.75" customHeight="1">
      <c r="A131" s="85"/>
      <c r="B131" s="85"/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85"/>
      <c r="R131" s="85"/>
      <c r="S131" s="85"/>
      <c r="T131" s="85"/>
      <c r="U131" s="85"/>
      <c r="V131" s="85"/>
      <c r="W131" s="85"/>
      <c r="X131" s="85"/>
      <c r="Y131" s="85"/>
      <c r="Z131" s="85"/>
    </row>
    <row r="132" ht="15.75" customHeight="1">
      <c r="A132" s="85"/>
      <c r="B132" s="85"/>
      <c r="C132" s="85"/>
      <c r="D132" s="85"/>
      <c r="E132" s="85"/>
      <c r="F132" s="85"/>
      <c r="G132" s="85"/>
      <c r="H132" s="85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85"/>
      <c r="U132" s="85"/>
      <c r="V132" s="85"/>
      <c r="W132" s="85"/>
      <c r="X132" s="85"/>
      <c r="Y132" s="85"/>
      <c r="Z132" s="85"/>
    </row>
    <row r="133" ht="15.75" customHeight="1">
      <c r="A133" s="85"/>
      <c r="B133" s="85"/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P133" s="85"/>
      <c r="Q133" s="85"/>
      <c r="R133" s="85"/>
      <c r="S133" s="85"/>
      <c r="T133" s="85"/>
      <c r="U133" s="85"/>
      <c r="V133" s="85"/>
      <c r="W133" s="85"/>
      <c r="X133" s="85"/>
      <c r="Y133" s="85"/>
      <c r="Z133" s="85"/>
    </row>
    <row r="134" ht="15.75" customHeight="1">
      <c r="A134" s="85"/>
      <c r="B134" s="85"/>
      <c r="C134" s="85"/>
      <c r="D134" s="85"/>
      <c r="E134" s="85"/>
      <c r="F134" s="85"/>
      <c r="G134" s="85"/>
      <c r="H134" s="85"/>
      <c r="I134" s="85"/>
      <c r="J134" s="85"/>
      <c r="K134" s="85"/>
      <c r="L134" s="85"/>
      <c r="M134" s="85"/>
      <c r="N134" s="85"/>
      <c r="O134" s="85"/>
      <c r="P134" s="85"/>
      <c r="Q134" s="85"/>
      <c r="R134" s="85"/>
      <c r="S134" s="85"/>
      <c r="T134" s="85"/>
      <c r="U134" s="85"/>
      <c r="V134" s="85"/>
      <c r="W134" s="85"/>
      <c r="X134" s="85"/>
      <c r="Y134" s="85"/>
      <c r="Z134" s="85"/>
    </row>
    <row r="135" ht="15.75" customHeight="1">
      <c r="A135" s="85"/>
      <c r="B135" s="85"/>
      <c r="C135" s="85"/>
      <c r="D135" s="85"/>
      <c r="E135" s="85"/>
      <c r="F135" s="85"/>
      <c r="G135" s="85"/>
      <c r="H135" s="85"/>
      <c r="I135" s="85"/>
      <c r="J135" s="85"/>
      <c r="K135" s="85"/>
      <c r="L135" s="85"/>
      <c r="M135" s="85"/>
      <c r="N135" s="85"/>
      <c r="O135" s="85"/>
      <c r="P135" s="85"/>
      <c r="Q135" s="85"/>
      <c r="R135" s="85"/>
      <c r="S135" s="85"/>
      <c r="T135" s="85"/>
      <c r="U135" s="85"/>
      <c r="V135" s="85"/>
      <c r="W135" s="85"/>
      <c r="X135" s="85"/>
      <c r="Y135" s="85"/>
      <c r="Z135" s="85"/>
    </row>
    <row r="136" ht="15.75" customHeight="1">
      <c r="A136" s="85"/>
      <c r="B136" s="85"/>
      <c r="C136" s="85"/>
      <c r="D136" s="85"/>
      <c r="E136" s="85"/>
      <c r="F136" s="85"/>
      <c r="G136" s="85"/>
      <c r="H136" s="85"/>
      <c r="I136" s="85"/>
      <c r="J136" s="85"/>
      <c r="K136" s="85"/>
      <c r="L136" s="85"/>
      <c r="M136" s="85"/>
      <c r="N136" s="85"/>
      <c r="O136" s="85"/>
      <c r="P136" s="85"/>
      <c r="Q136" s="85"/>
      <c r="R136" s="85"/>
      <c r="S136" s="85"/>
      <c r="T136" s="85"/>
      <c r="U136" s="85"/>
      <c r="V136" s="85"/>
      <c r="W136" s="85"/>
      <c r="X136" s="85"/>
      <c r="Y136" s="85"/>
      <c r="Z136" s="85"/>
    </row>
    <row r="137" ht="15.75" customHeight="1">
      <c r="A137" s="85"/>
      <c r="B137" s="85"/>
      <c r="C137" s="85"/>
      <c r="D137" s="85"/>
      <c r="E137" s="85"/>
      <c r="F137" s="85"/>
      <c r="G137" s="85"/>
      <c r="H137" s="85"/>
      <c r="I137" s="85"/>
      <c r="J137" s="85"/>
      <c r="K137" s="85"/>
      <c r="L137" s="85"/>
      <c r="M137" s="85"/>
      <c r="N137" s="85"/>
      <c r="O137" s="85"/>
      <c r="P137" s="85"/>
      <c r="Q137" s="85"/>
      <c r="R137" s="85"/>
      <c r="S137" s="85"/>
      <c r="T137" s="85"/>
      <c r="U137" s="85"/>
      <c r="V137" s="85"/>
      <c r="W137" s="85"/>
      <c r="X137" s="85"/>
      <c r="Y137" s="85"/>
      <c r="Z137" s="85"/>
    </row>
    <row r="138" ht="15.75" customHeight="1">
      <c r="A138" s="85"/>
      <c r="B138" s="85"/>
      <c r="C138" s="85"/>
      <c r="D138" s="85"/>
      <c r="E138" s="85"/>
      <c r="F138" s="85"/>
      <c r="G138" s="85"/>
      <c r="H138" s="85"/>
      <c r="I138" s="85"/>
      <c r="J138" s="85"/>
      <c r="K138" s="85"/>
      <c r="L138" s="85"/>
      <c r="M138" s="85"/>
      <c r="N138" s="85"/>
      <c r="O138" s="85"/>
      <c r="P138" s="85"/>
      <c r="Q138" s="85"/>
      <c r="R138" s="85"/>
      <c r="S138" s="85"/>
      <c r="T138" s="85"/>
      <c r="U138" s="85"/>
      <c r="V138" s="85"/>
      <c r="W138" s="85"/>
      <c r="X138" s="85"/>
      <c r="Y138" s="85"/>
      <c r="Z138" s="85"/>
    </row>
    <row r="139" ht="15.75" customHeight="1">
      <c r="A139" s="85"/>
      <c r="B139" s="85"/>
      <c r="C139" s="85"/>
      <c r="D139" s="85"/>
      <c r="E139" s="85"/>
      <c r="F139" s="85"/>
      <c r="G139" s="85"/>
      <c r="H139" s="85"/>
      <c r="I139" s="85"/>
      <c r="J139" s="85"/>
      <c r="K139" s="85"/>
      <c r="L139" s="85"/>
      <c r="M139" s="85"/>
      <c r="N139" s="85"/>
      <c r="O139" s="85"/>
      <c r="P139" s="85"/>
      <c r="Q139" s="85"/>
      <c r="R139" s="85"/>
      <c r="S139" s="85"/>
      <c r="T139" s="85"/>
      <c r="U139" s="85"/>
      <c r="V139" s="85"/>
      <c r="W139" s="85"/>
      <c r="X139" s="85"/>
      <c r="Y139" s="85"/>
      <c r="Z139" s="85"/>
    </row>
    <row r="140" ht="15.75" customHeight="1">
      <c r="A140" s="85"/>
      <c r="B140" s="85"/>
      <c r="C140" s="85"/>
      <c r="D140" s="85"/>
      <c r="E140" s="85"/>
      <c r="F140" s="85"/>
      <c r="G140" s="85"/>
      <c r="H140" s="85"/>
      <c r="I140" s="85"/>
      <c r="J140" s="85"/>
      <c r="K140" s="85"/>
      <c r="L140" s="85"/>
      <c r="M140" s="85"/>
      <c r="N140" s="85"/>
      <c r="O140" s="85"/>
      <c r="P140" s="85"/>
      <c r="Q140" s="85"/>
      <c r="R140" s="85"/>
      <c r="S140" s="85"/>
      <c r="T140" s="85"/>
      <c r="U140" s="85"/>
      <c r="V140" s="85"/>
      <c r="W140" s="85"/>
      <c r="X140" s="85"/>
      <c r="Y140" s="85"/>
      <c r="Z140" s="85"/>
    </row>
    <row r="141" ht="15.75" customHeight="1">
      <c r="A141" s="85"/>
      <c r="B141" s="85"/>
      <c r="C141" s="85"/>
      <c r="D141" s="85"/>
      <c r="E141" s="85"/>
      <c r="F141" s="85"/>
      <c r="G141" s="85"/>
      <c r="H141" s="85"/>
      <c r="I141" s="85"/>
      <c r="J141" s="85"/>
      <c r="K141" s="85"/>
      <c r="L141" s="85"/>
      <c r="M141" s="85"/>
      <c r="N141" s="85"/>
      <c r="O141" s="85"/>
      <c r="P141" s="85"/>
      <c r="Q141" s="85"/>
      <c r="R141" s="85"/>
      <c r="S141" s="85"/>
      <c r="T141" s="85"/>
      <c r="U141" s="85"/>
      <c r="V141" s="85"/>
      <c r="W141" s="85"/>
      <c r="X141" s="85"/>
      <c r="Y141" s="85"/>
      <c r="Z141" s="85"/>
    </row>
    <row r="142" ht="15.75" customHeight="1">
      <c r="A142" s="85"/>
      <c r="B142" s="85"/>
      <c r="C142" s="85"/>
      <c r="D142" s="85"/>
      <c r="E142" s="85"/>
      <c r="F142" s="85"/>
      <c r="G142" s="85"/>
      <c r="H142" s="85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85"/>
      <c r="U142" s="85"/>
      <c r="V142" s="85"/>
      <c r="W142" s="85"/>
      <c r="X142" s="85"/>
      <c r="Y142" s="85"/>
      <c r="Z142" s="85"/>
    </row>
    <row r="143" ht="15.75" customHeight="1">
      <c r="A143" s="85"/>
      <c r="B143" s="85"/>
      <c r="C143" s="85"/>
      <c r="D143" s="85"/>
      <c r="E143" s="85"/>
      <c r="F143" s="85"/>
      <c r="G143" s="85"/>
      <c r="H143" s="85"/>
      <c r="I143" s="85"/>
      <c r="J143" s="85"/>
      <c r="K143" s="85"/>
      <c r="L143" s="85"/>
      <c r="M143" s="85"/>
      <c r="N143" s="85"/>
      <c r="O143" s="85"/>
      <c r="P143" s="85"/>
      <c r="Q143" s="85"/>
      <c r="R143" s="85"/>
      <c r="S143" s="85"/>
      <c r="T143" s="85"/>
      <c r="U143" s="85"/>
      <c r="V143" s="85"/>
      <c r="W143" s="85"/>
      <c r="X143" s="85"/>
      <c r="Y143" s="85"/>
      <c r="Z143" s="85"/>
    </row>
    <row r="144" ht="15.75" customHeight="1">
      <c r="A144" s="85"/>
      <c r="B144" s="85"/>
      <c r="C144" s="85"/>
      <c r="D144" s="85"/>
      <c r="E144" s="85"/>
      <c r="F144" s="85"/>
      <c r="G144" s="85"/>
      <c r="H144" s="85"/>
      <c r="I144" s="85"/>
      <c r="J144" s="85"/>
      <c r="K144" s="85"/>
      <c r="L144" s="85"/>
      <c r="M144" s="85"/>
      <c r="N144" s="85"/>
      <c r="O144" s="85"/>
      <c r="P144" s="85"/>
      <c r="Q144" s="85"/>
      <c r="R144" s="85"/>
      <c r="S144" s="85"/>
      <c r="T144" s="85"/>
      <c r="U144" s="85"/>
      <c r="V144" s="85"/>
      <c r="W144" s="85"/>
      <c r="X144" s="85"/>
      <c r="Y144" s="85"/>
      <c r="Z144" s="85"/>
    </row>
    <row r="145" ht="15.75" customHeight="1">
      <c r="A145" s="85"/>
      <c r="B145" s="85"/>
      <c r="C145" s="85"/>
      <c r="D145" s="85"/>
      <c r="E145" s="85"/>
      <c r="F145" s="85"/>
      <c r="G145" s="85"/>
      <c r="H145" s="85"/>
      <c r="I145" s="85"/>
      <c r="J145" s="85"/>
      <c r="K145" s="85"/>
      <c r="L145" s="85"/>
      <c r="M145" s="85"/>
      <c r="N145" s="85"/>
      <c r="O145" s="85"/>
      <c r="P145" s="85"/>
      <c r="Q145" s="85"/>
      <c r="R145" s="85"/>
      <c r="S145" s="85"/>
      <c r="T145" s="85"/>
      <c r="U145" s="85"/>
      <c r="V145" s="85"/>
      <c r="W145" s="85"/>
      <c r="X145" s="85"/>
      <c r="Y145" s="85"/>
      <c r="Z145" s="85"/>
    </row>
    <row r="146" ht="15.75" customHeight="1">
      <c r="A146" s="85"/>
      <c r="B146" s="85"/>
      <c r="C146" s="85"/>
      <c r="D146" s="85"/>
      <c r="E146" s="85"/>
      <c r="F146" s="85"/>
      <c r="G146" s="85"/>
      <c r="H146" s="85"/>
      <c r="I146" s="85"/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85"/>
      <c r="U146" s="85"/>
      <c r="V146" s="85"/>
      <c r="W146" s="85"/>
      <c r="X146" s="85"/>
      <c r="Y146" s="85"/>
      <c r="Z146" s="85"/>
    </row>
    <row r="147" ht="15.75" customHeight="1">
      <c r="A147" s="85"/>
      <c r="B147" s="85"/>
      <c r="C147" s="85"/>
      <c r="D147" s="85"/>
      <c r="E147" s="85"/>
      <c r="F147" s="85"/>
      <c r="G147" s="85"/>
      <c r="H147" s="85"/>
      <c r="I147" s="85"/>
      <c r="J147" s="85"/>
      <c r="K147" s="85"/>
      <c r="L147" s="85"/>
      <c r="M147" s="85"/>
      <c r="N147" s="85"/>
      <c r="O147" s="85"/>
      <c r="P147" s="85"/>
      <c r="Q147" s="85"/>
      <c r="R147" s="85"/>
      <c r="S147" s="85"/>
      <c r="T147" s="85"/>
      <c r="U147" s="85"/>
      <c r="V147" s="85"/>
      <c r="W147" s="85"/>
      <c r="X147" s="85"/>
      <c r="Y147" s="85"/>
      <c r="Z147" s="85"/>
    </row>
    <row r="148" ht="15.75" customHeight="1">
      <c r="A148" s="85"/>
      <c r="B148" s="85"/>
      <c r="C148" s="85"/>
      <c r="D148" s="85"/>
      <c r="E148" s="85"/>
      <c r="F148" s="85"/>
      <c r="G148" s="85"/>
      <c r="H148" s="85"/>
      <c r="I148" s="85"/>
      <c r="J148" s="85"/>
      <c r="K148" s="85"/>
      <c r="L148" s="85"/>
      <c r="M148" s="85"/>
      <c r="N148" s="85"/>
      <c r="O148" s="85"/>
      <c r="P148" s="85"/>
      <c r="Q148" s="85"/>
      <c r="R148" s="85"/>
      <c r="S148" s="85"/>
      <c r="T148" s="85"/>
      <c r="U148" s="85"/>
      <c r="V148" s="85"/>
      <c r="W148" s="85"/>
      <c r="X148" s="85"/>
      <c r="Y148" s="85"/>
      <c r="Z148" s="85"/>
    </row>
    <row r="149" ht="15.75" customHeight="1">
      <c r="A149" s="85"/>
      <c r="B149" s="85"/>
      <c r="C149" s="85"/>
      <c r="D149" s="85"/>
      <c r="E149" s="85"/>
      <c r="F149" s="85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85"/>
      <c r="U149" s="85"/>
      <c r="V149" s="85"/>
      <c r="W149" s="85"/>
      <c r="X149" s="85"/>
      <c r="Y149" s="85"/>
      <c r="Z149" s="85"/>
    </row>
    <row r="150" ht="15.75" customHeight="1">
      <c r="A150" s="85"/>
      <c r="B150" s="85"/>
      <c r="C150" s="85"/>
      <c r="D150" s="85"/>
      <c r="E150" s="85"/>
      <c r="F150" s="85"/>
      <c r="G150" s="85"/>
      <c r="H150" s="85"/>
      <c r="I150" s="85"/>
      <c r="J150" s="85"/>
      <c r="K150" s="85"/>
      <c r="L150" s="85"/>
      <c r="M150" s="85"/>
      <c r="N150" s="85"/>
      <c r="O150" s="85"/>
      <c r="P150" s="85"/>
      <c r="Q150" s="85"/>
      <c r="R150" s="85"/>
      <c r="S150" s="85"/>
      <c r="T150" s="85"/>
      <c r="U150" s="85"/>
      <c r="V150" s="85"/>
      <c r="W150" s="85"/>
      <c r="X150" s="85"/>
      <c r="Y150" s="85"/>
      <c r="Z150" s="85"/>
    </row>
    <row r="151" ht="15.75" customHeight="1">
      <c r="A151" s="85"/>
      <c r="B151" s="85"/>
      <c r="C151" s="85"/>
      <c r="D151" s="85"/>
      <c r="E151" s="85"/>
      <c r="F151" s="85"/>
      <c r="G151" s="85"/>
      <c r="H151" s="85"/>
      <c r="I151" s="85"/>
      <c r="J151" s="85"/>
      <c r="K151" s="85"/>
      <c r="L151" s="85"/>
      <c r="M151" s="85"/>
      <c r="N151" s="85"/>
      <c r="O151" s="85"/>
      <c r="P151" s="85"/>
      <c r="Q151" s="85"/>
      <c r="R151" s="85"/>
      <c r="S151" s="85"/>
      <c r="T151" s="85"/>
      <c r="U151" s="85"/>
      <c r="V151" s="85"/>
      <c r="W151" s="85"/>
      <c r="X151" s="85"/>
      <c r="Y151" s="85"/>
      <c r="Z151" s="85"/>
    </row>
    <row r="152" ht="15.75" customHeight="1">
      <c r="A152" s="85"/>
      <c r="B152" s="85"/>
      <c r="C152" s="85"/>
      <c r="D152" s="85"/>
      <c r="E152" s="85"/>
      <c r="F152" s="85"/>
      <c r="G152" s="85"/>
      <c r="H152" s="85"/>
      <c r="I152" s="85"/>
      <c r="J152" s="85"/>
      <c r="K152" s="85"/>
      <c r="L152" s="85"/>
      <c r="M152" s="85"/>
      <c r="N152" s="85"/>
      <c r="O152" s="85"/>
      <c r="P152" s="85"/>
      <c r="Q152" s="85"/>
      <c r="R152" s="85"/>
      <c r="S152" s="85"/>
      <c r="T152" s="85"/>
      <c r="U152" s="85"/>
      <c r="V152" s="85"/>
      <c r="W152" s="85"/>
      <c r="X152" s="85"/>
      <c r="Y152" s="85"/>
      <c r="Z152" s="85"/>
    </row>
    <row r="153" ht="15.75" customHeight="1">
      <c r="A153" s="85"/>
      <c r="B153" s="85"/>
      <c r="C153" s="85"/>
      <c r="D153" s="85"/>
      <c r="E153" s="85"/>
      <c r="F153" s="85"/>
      <c r="G153" s="85"/>
      <c r="H153" s="85"/>
      <c r="I153" s="85"/>
      <c r="J153" s="85"/>
      <c r="K153" s="85"/>
      <c r="L153" s="85"/>
      <c r="M153" s="85"/>
      <c r="N153" s="85"/>
      <c r="O153" s="85"/>
      <c r="P153" s="85"/>
      <c r="Q153" s="85"/>
      <c r="R153" s="85"/>
      <c r="S153" s="85"/>
      <c r="T153" s="85"/>
      <c r="U153" s="85"/>
      <c r="V153" s="85"/>
      <c r="W153" s="85"/>
      <c r="X153" s="85"/>
      <c r="Y153" s="85"/>
      <c r="Z153" s="85"/>
    </row>
    <row r="154" ht="15.75" customHeight="1">
      <c r="A154" s="85"/>
      <c r="B154" s="85"/>
      <c r="C154" s="85"/>
      <c r="D154" s="85"/>
      <c r="E154" s="85"/>
      <c r="F154" s="85"/>
      <c r="G154" s="85"/>
      <c r="H154" s="85"/>
      <c r="I154" s="85"/>
      <c r="J154" s="85"/>
      <c r="K154" s="85"/>
      <c r="L154" s="85"/>
      <c r="M154" s="85"/>
      <c r="N154" s="85"/>
      <c r="O154" s="85"/>
      <c r="P154" s="85"/>
      <c r="Q154" s="85"/>
      <c r="R154" s="85"/>
      <c r="S154" s="85"/>
      <c r="T154" s="85"/>
      <c r="U154" s="85"/>
      <c r="V154" s="85"/>
      <c r="W154" s="85"/>
      <c r="X154" s="85"/>
      <c r="Y154" s="85"/>
      <c r="Z154" s="85"/>
    </row>
    <row r="155" ht="15.75" customHeight="1">
      <c r="A155" s="85"/>
      <c r="B155" s="85"/>
      <c r="C155" s="85"/>
      <c r="D155" s="85"/>
      <c r="E155" s="85"/>
      <c r="F155" s="85"/>
      <c r="G155" s="85"/>
      <c r="H155" s="85"/>
      <c r="I155" s="85"/>
      <c r="J155" s="85"/>
      <c r="K155" s="85"/>
      <c r="L155" s="85"/>
      <c r="M155" s="85"/>
      <c r="N155" s="85"/>
      <c r="O155" s="85"/>
      <c r="P155" s="85"/>
      <c r="Q155" s="85"/>
      <c r="R155" s="85"/>
      <c r="S155" s="85"/>
      <c r="T155" s="85"/>
      <c r="U155" s="85"/>
      <c r="V155" s="85"/>
      <c r="W155" s="85"/>
      <c r="X155" s="85"/>
      <c r="Y155" s="85"/>
      <c r="Z155" s="85"/>
    </row>
    <row r="156" ht="15.75" customHeight="1">
      <c r="A156" s="85"/>
      <c r="B156" s="85"/>
      <c r="C156" s="85"/>
      <c r="D156" s="85"/>
      <c r="E156" s="85"/>
      <c r="F156" s="85"/>
      <c r="G156" s="85"/>
      <c r="H156" s="85"/>
      <c r="I156" s="85"/>
      <c r="J156" s="85"/>
      <c r="K156" s="85"/>
      <c r="L156" s="85"/>
      <c r="M156" s="85"/>
      <c r="N156" s="85"/>
      <c r="O156" s="85"/>
      <c r="P156" s="85"/>
      <c r="Q156" s="85"/>
      <c r="R156" s="85"/>
      <c r="S156" s="85"/>
      <c r="T156" s="85"/>
      <c r="U156" s="85"/>
      <c r="V156" s="85"/>
      <c r="W156" s="85"/>
      <c r="X156" s="85"/>
      <c r="Y156" s="85"/>
      <c r="Z156" s="85"/>
    </row>
    <row r="157" ht="15.75" customHeight="1">
      <c r="A157" s="85"/>
      <c r="B157" s="85"/>
      <c r="C157" s="85"/>
      <c r="D157" s="85"/>
      <c r="E157" s="85"/>
      <c r="F157" s="85"/>
      <c r="G157" s="85"/>
      <c r="H157" s="85"/>
      <c r="I157" s="85"/>
      <c r="J157" s="85"/>
      <c r="K157" s="85"/>
      <c r="L157" s="85"/>
      <c r="M157" s="85"/>
      <c r="N157" s="85"/>
      <c r="O157" s="85"/>
      <c r="P157" s="85"/>
      <c r="Q157" s="85"/>
      <c r="R157" s="85"/>
      <c r="S157" s="85"/>
      <c r="T157" s="85"/>
      <c r="U157" s="85"/>
      <c r="V157" s="85"/>
      <c r="W157" s="85"/>
      <c r="X157" s="85"/>
      <c r="Y157" s="85"/>
      <c r="Z157" s="85"/>
    </row>
    <row r="158" ht="15.75" customHeight="1">
      <c r="A158" s="85"/>
      <c r="B158" s="85"/>
      <c r="C158" s="85"/>
      <c r="D158" s="85"/>
      <c r="E158" s="85"/>
      <c r="F158" s="85"/>
      <c r="G158" s="85"/>
      <c r="H158" s="85"/>
      <c r="I158" s="85"/>
      <c r="J158" s="85"/>
      <c r="K158" s="85"/>
      <c r="L158" s="85"/>
      <c r="M158" s="85"/>
      <c r="N158" s="85"/>
      <c r="O158" s="85"/>
      <c r="P158" s="85"/>
      <c r="Q158" s="85"/>
      <c r="R158" s="85"/>
      <c r="S158" s="85"/>
      <c r="T158" s="85"/>
      <c r="U158" s="85"/>
      <c r="V158" s="85"/>
      <c r="W158" s="85"/>
      <c r="X158" s="85"/>
      <c r="Y158" s="85"/>
      <c r="Z158" s="85"/>
    </row>
    <row r="159" ht="15.75" customHeight="1">
      <c r="A159" s="85"/>
      <c r="B159" s="85"/>
      <c r="C159" s="85"/>
      <c r="D159" s="85"/>
      <c r="E159" s="85"/>
      <c r="F159" s="85"/>
      <c r="G159" s="85"/>
      <c r="H159" s="85"/>
      <c r="I159" s="85"/>
      <c r="J159" s="85"/>
      <c r="K159" s="85"/>
      <c r="L159" s="85"/>
      <c r="M159" s="85"/>
      <c r="N159" s="85"/>
      <c r="O159" s="85"/>
      <c r="P159" s="85"/>
      <c r="Q159" s="85"/>
      <c r="R159" s="85"/>
      <c r="S159" s="85"/>
      <c r="T159" s="85"/>
      <c r="U159" s="85"/>
      <c r="V159" s="85"/>
      <c r="W159" s="85"/>
      <c r="X159" s="85"/>
      <c r="Y159" s="85"/>
      <c r="Z159" s="85"/>
    </row>
    <row r="160" ht="15.75" customHeight="1">
      <c r="A160" s="85"/>
      <c r="B160" s="85"/>
      <c r="C160" s="85"/>
      <c r="D160" s="85"/>
      <c r="E160" s="85"/>
      <c r="F160" s="85"/>
      <c r="G160" s="85"/>
      <c r="H160" s="85"/>
      <c r="I160" s="85"/>
      <c r="J160" s="85"/>
      <c r="K160" s="85"/>
      <c r="L160" s="85"/>
      <c r="M160" s="85"/>
      <c r="N160" s="85"/>
      <c r="O160" s="85"/>
      <c r="P160" s="85"/>
      <c r="Q160" s="85"/>
      <c r="R160" s="85"/>
      <c r="S160" s="85"/>
      <c r="T160" s="85"/>
      <c r="U160" s="85"/>
      <c r="V160" s="85"/>
      <c r="W160" s="85"/>
      <c r="X160" s="85"/>
      <c r="Y160" s="85"/>
      <c r="Z160" s="85"/>
    </row>
    <row r="161" ht="15.75" customHeight="1">
      <c r="A161" s="85"/>
      <c r="B161" s="85"/>
      <c r="C161" s="85"/>
      <c r="D161" s="85"/>
      <c r="E161" s="85"/>
      <c r="F161" s="85"/>
      <c r="G161" s="85"/>
      <c r="H161" s="85"/>
      <c r="I161" s="85"/>
      <c r="J161" s="85"/>
      <c r="K161" s="85"/>
      <c r="L161" s="85"/>
      <c r="M161" s="85"/>
      <c r="N161" s="85"/>
      <c r="O161" s="85"/>
      <c r="P161" s="85"/>
      <c r="Q161" s="85"/>
      <c r="R161" s="85"/>
      <c r="S161" s="85"/>
      <c r="T161" s="85"/>
      <c r="U161" s="85"/>
      <c r="V161" s="85"/>
      <c r="W161" s="85"/>
      <c r="X161" s="85"/>
      <c r="Y161" s="85"/>
      <c r="Z161" s="85"/>
    </row>
    <row r="162" ht="15.75" customHeight="1">
      <c r="A162" s="85"/>
      <c r="B162" s="85"/>
      <c r="C162" s="85"/>
      <c r="D162" s="85"/>
      <c r="E162" s="85"/>
      <c r="F162" s="85"/>
      <c r="G162" s="85"/>
      <c r="H162" s="85"/>
      <c r="I162" s="85"/>
      <c r="J162" s="85"/>
      <c r="K162" s="85"/>
      <c r="L162" s="85"/>
      <c r="M162" s="85"/>
      <c r="N162" s="85"/>
      <c r="O162" s="85"/>
      <c r="P162" s="85"/>
      <c r="Q162" s="85"/>
      <c r="R162" s="85"/>
      <c r="S162" s="85"/>
      <c r="T162" s="85"/>
      <c r="U162" s="85"/>
      <c r="V162" s="85"/>
      <c r="W162" s="85"/>
      <c r="X162" s="85"/>
      <c r="Y162" s="85"/>
      <c r="Z162" s="85"/>
    </row>
    <row r="163" ht="15.75" customHeight="1">
      <c r="A163" s="85"/>
      <c r="B163" s="85"/>
      <c r="C163" s="85"/>
      <c r="D163" s="85"/>
      <c r="E163" s="85"/>
      <c r="F163" s="85"/>
      <c r="G163" s="85"/>
      <c r="H163" s="85"/>
      <c r="I163" s="85"/>
      <c r="J163" s="85"/>
      <c r="K163" s="85"/>
      <c r="L163" s="85"/>
      <c r="M163" s="85"/>
      <c r="N163" s="85"/>
      <c r="O163" s="85"/>
      <c r="P163" s="85"/>
      <c r="Q163" s="85"/>
      <c r="R163" s="85"/>
      <c r="S163" s="85"/>
      <c r="T163" s="85"/>
      <c r="U163" s="85"/>
      <c r="V163" s="85"/>
      <c r="W163" s="85"/>
      <c r="X163" s="85"/>
      <c r="Y163" s="85"/>
      <c r="Z163" s="85"/>
    </row>
    <row r="164" ht="15.75" customHeight="1">
      <c r="A164" s="85"/>
      <c r="B164" s="85"/>
      <c r="C164" s="85"/>
      <c r="D164" s="85"/>
      <c r="E164" s="85"/>
      <c r="F164" s="85"/>
      <c r="G164" s="85"/>
      <c r="H164" s="85"/>
      <c r="I164" s="85"/>
      <c r="J164" s="85"/>
      <c r="K164" s="85"/>
      <c r="L164" s="85"/>
      <c r="M164" s="85"/>
      <c r="N164" s="85"/>
      <c r="O164" s="85"/>
      <c r="P164" s="85"/>
      <c r="Q164" s="85"/>
      <c r="R164" s="85"/>
      <c r="S164" s="85"/>
      <c r="T164" s="85"/>
      <c r="U164" s="85"/>
      <c r="V164" s="85"/>
      <c r="W164" s="85"/>
      <c r="X164" s="85"/>
      <c r="Y164" s="85"/>
      <c r="Z164" s="85"/>
    </row>
    <row r="165" ht="15.75" customHeight="1">
      <c r="A165" s="85"/>
      <c r="B165" s="85"/>
      <c r="C165" s="85"/>
      <c r="D165" s="85"/>
      <c r="E165" s="85"/>
      <c r="F165" s="85"/>
      <c r="G165" s="85"/>
      <c r="H165" s="85"/>
      <c r="I165" s="85"/>
      <c r="J165" s="85"/>
      <c r="K165" s="85"/>
      <c r="L165" s="85"/>
      <c r="M165" s="85"/>
      <c r="N165" s="85"/>
      <c r="O165" s="85"/>
      <c r="P165" s="85"/>
      <c r="Q165" s="85"/>
      <c r="R165" s="85"/>
      <c r="S165" s="85"/>
      <c r="T165" s="85"/>
      <c r="U165" s="85"/>
      <c r="V165" s="85"/>
      <c r="W165" s="85"/>
      <c r="X165" s="85"/>
      <c r="Y165" s="85"/>
      <c r="Z165" s="85"/>
    </row>
    <row r="166" ht="15.75" customHeight="1">
      <c r="A166" s="85"/>
      <c r="B166" s="85"/>
      <c r="C166" s="85"/>
      <c r="D166" s="85"/>
      <c r="E166" s="85"/>
      <c r="F166" s="85"/>
      <c r="G166" s="85"/>
      <c r="H166" s="85"/>
      <c r="I166" s="85"/>
      <c r="J166" s="85"/>
      <c r="K166" s="85"/>
      <c r="L166" s="85"/>
      <c r="M166" s="85"/>
      <c r="N166" s="85"/>
      <c r="O166" s="85"/>
      <c r="P166" s="85"/>
      <c r="Q166" s="85"/>
      <c r="R166" s="85"/>
      <c r="S166" s="85"/>
      <c r="T166" s="85"/>
      <c r="U166" s="85"/>
      <c r="V166" s="85"/>
      <c r="W166" s="85"/>
      <c r="X166" s="85"/>
      <c r="Y166" s="85"/>
      <c r="Z166" s="85"/>
    </row>
    <row r="167" ht="15.75" customHeight="1">
      <c r="A167" s="85"/>
      <c r="B167" s="85"/>
      <c r="C167" s="85"/>
      <c r="D167" s="85"/>
      <c r="E167" s="85"/>
      <c r="F167" s="85"/>
      <c r="G167" s="85"/>
      <c r="H167" s="85"/>
      <c r="I167" s="85"/>
      <c r="J167" s="85"/>
      <c r="K167" s="85"/>
      <c r="L167" s="85"/>
      <c r="M167" s="85"/>
      <c r="N167" s="85"/>
      <c r="O167" s="85"/>
      <c r="P167" s="85"/>
      <c r="Q167" s="85"/>
      <c r="R167" s="85"/>
      <c r="S167" s="85"/>
      <c r="T167" s="85"/>
      <c r="U167" s="85"/>
      <c r="V167" s="85"/>
      <c r="W167" s="85"/>
      <c r="X167" s="85"/>
      <c r="Y167" s="85"/>
      <c r="Z167" s="85"/>
    </row>
    <row r="168" ht="15.75" customHeight="1">
      <c r="A168" s="85"/>
      <c r="B168" s="85"/>
      <c r="C168" s="85"/>
      <c r="D168" s="85"/>
      <c r="E168" s="85"/>
      <c r="F168" s="85"/>
      <c r="G168" s="85"/>
      <c r="H168" s="85"/>
      <c r="I168" s="85"/>
      <c r="J168" s="85"/>
      <c r="K168" s="85"/>
      <c r="L168" s="85"/>
      <c r="M168" s="85"/>
      <c r="N168" s="85"/>
      <c r="O168" s="85"/>
      <c r="P168" s="85"/>
      <c r="Q168" s="85"/>
      <c r="R168" s="85"/>
      <c r="S168" s="85"/>
      <c r="T168" s="85"/>
      <c r="U168" s="85"/>
      <c r="V168" s="85"/>
      <c r="W168" s="85"/>
      <c r="X168" s="85"/>
      <c r="Y168" s="85"/>
      <c r="Z168" s="85"/>
    </row>
    <row r="169" ht="15.75" customHeight="1">
      <c r="A169" s="85"/>
      <c r="B169" s="85"/>
      <c r="C169" s="85"/>
      <c r="D169" s="85"/>
      <c r="E169" s="85"/>
      <c r="F169" s="85"/>
      <c r="G169" s="85"/>
      <c r="H169" s="85"/>
      <c r="I169" s="85"/>
      <c r="J169" s="85"/>
      <c r="K169" s="85"/>
      <c r="L169" s="85"/>
      <c r="M169" s="85"/>
      <c r="N169" s="85"/>
      <c r="O169" s="85"/>
      <c r="P169" s="85"/>
      <c r="Q169" s="85"/>
      <c r="R169" s="85"/>
      <c r="S169" s="85"/>
      <c r="T169" s="85"/>
      <c r="U169" s="85"/>
      <c r="V169" s="85"/>
      <c r="W169" s="85"/>
      <c r="X169" s="85"/>
      <c r="Y169" s="85"/>
      <c r="Z169" s="85"/>
    </row>
    <row r="170" ht="15.75" customHeight="1">
      <c r="A170" s="85"/>
      <c r="B170" s="85"/>
      <c r="C170" s="85"/>
      <c r="D170" s="85"/>
      <c r="E170" s="85"/>
      <c r="F170" s="85"/>
      <c r="G170" s="85"/>
      <c r="H170" s="85"/>
      <c r="I170" s="85"/>
      <c r="J170" s="85"/>
      <c r="K170" s="85"/>
      <c r="L170" s="85"/>
      <c r="M170" s="85"/>
      <c r="N170" s="85"/>
      <c r="O170" s="85"/>
      <c r="P170" s="85"/>
      <c r="Q170" s="85"/>
      <c r="R170" s="85"/>
      <c r="S170" s="85"/>
      <c r="T170" s="85"/>
      <c r="U170" s="85"/>
      <c r="V170" s="85"/>
      <c r="W170" s="85"/>
      <c r="X170" s="85"/>
      <c r="Y170" s="85"/>
      <c r="Z170" s="85"/>
    </row>
    <row r="171" ht="15.75" customHeight="1">
      <c r="A171" s="85"/>
      <c r="B171" s="85"/>
      <c r="C171" s="85"/>
      <c r="D171" s="85"/>
      <c r="E171" s="85"/>
      <c r="F171" s="85"/>
      <c r="G171" s="85"/>
      <c r="H171" s="85"/>
      <c r="I171" s="85"/>
      <c r="J171" s="85"/>
      <c r="K171" s="85"/>
      <c r="L171" s="85"/>
      <c r="M171" s="85"/>
      <c r="N171" s="85"/>
      <c r="O171" s="85"/>
      <c r="P171" s="85"/>
      <c r="Q171" s="85"/>
      <c r="R171" s="85"/>
      <c r="S171" s="85"/>
      <c r="T171" s="85"/>
      <c r="U171" s="85"/>
      <c r="V171" s="85"/>
      <c r="W171" s="85"/>
      <c r="X171" s="85"/>
      <c r="Y171" s="85"/>
      <c r="Z171" s="85"/>
    </row>
    <row r="172" ht="15.75" customHeight="1">
      <c r="A172" s="85"/>
      <c r="B172" s="85"/>
      <c r="C172" s="85"/>
      <c r="D172" s="85"/>
      <c r="E172" s="85"/>
      <c r="F172" s="85"/>
      <c r="G172" s="85"/>
      <c r="H172" s="85"/>
      <c r="I172" s="85"/>
      <c r="J172" s="85"/>
      <c r="K172" s="85"/>
      <c r="L172" s="85"/>
      <c r="M172" s="85"/>
      <c r="N172" s="85"/>
      <c r="O172" s="85"/>
      <c r="P172" s="85"/>
      <c r="Q172" s="85"/>
      <c r="R172" s="85"/>
      <c r="S172" s="85"/>
      <c r="T172" s="85"/>
      <c r="U172" s="85"/>
      <c r="V172" s="85"/>
      <c r="W172" s="85"/>
      <c r="X172" s="85"/>
      <c r="Y172" s="85"/>
      <c r="Z172" s="85"/>
    </row>
    <row r="173" ht="15.75" customHeight="1">
      <c r="A173" s="85"/>
      <c r="B173" s="85"/>
      <c r="C173" s="85"/>
      <c r="D173" s="85"/>
      <c r="E173" s="85"/>
      <c r="F173" s="85"/>
      <c r="G173" s="85"/>
      <c r="H173" s="85"/>
      <c r="I173" s="85"/>
      <c r="J173" s="85"/>
      <c r="K173" s="85"/>
      <c r="L173" s="85"/>
      <c r="M173" s="85"/>
      <c r="N173" s="85"/>
      <c r="O173" s="85"/>
      <c r="P173" s="85"/>
      <c r="Q173" s="85"/>
      <c r="R173" s="85"/>
      <c r="S173" s="85"/>
      <c r="T173" s="85"/>
      <c r="U173" s="85"/>
      <c r="V173" s="85"/>
      <c r="W173" s="85"/>
      <c r="X173" s="85"/>
      <c r="Y173" s="85"/>
      <c r="Z173" s="85"/>
    </row>
    <row r="174" ht="15.75" customHeight="1">
      <c r="A174" s="85"/>
      <c r="B174" s="85"/>
      <c r="C174" s="85"/>
      <c r="D174" s="85"/>
      <c r="E174" s="85"/>
      <c r="F174" s="85"/>
      <c r="G174" s="85"/>
      <c r="H174" s="85"/>
      <c r="I174" s="85"/>
      <c r="J174" s="85"/>
      <c r="K174" s="85"/>
      <c r="L174" s="85"/>
      <c r="M174" s="85"/>
      <c r="N174" s="85"/>
      <c r="O174" s="85"/>
      <c r="P174" s="85"/>
      <c r="Q174" s="85"/>
      <c r="R174" s="85"/>
      <c r="S174" s="85"/>
      <c r="T174" s="85"/>
      <c r="U174" s="85"/>
      <c r="V174" s="85"/>
      <c r="W174" s="85"/>
      <c r="X174" s="85"/>
      <c r="Y174" s="85"/>
      <c r="Z174" s="85"/>
    </row>
    <row r="175" ht="15.75" customHeight="1">
      <c r="A175" s="85"/>
      <c r="B175" s="85"/>
      <c r="C175" s="85"/>
      <c r="D175" s="85"/>
      <c r="E175" s="85"/>
      <c r="F175" s="85"/>
      <c r="G175" s="85"/>
      <c r="H175" s="85"/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85"/>
      <c r="U175" s="85"/>
      <c r="V175" s="85"/>
      <c r="W175" s="85"/>
      <c r="X175" s="85"/>
      <c r="Y175" s="85"/>
      <c r="Z175" s="85"/>
    </row>
    <row r="176" ht="15.75" customHeight="1">
      <c r="A176" s="85"/>
      <c r="B176" s="85"/>
      <c r="C176" s="85"/>
      <c r="D176" s="85"/>
      <c r="E176" s="85"/>
      <c r="F176" s="85"/>
      <c r="G176" s="85"/>
      <c r="H176" s="85"/>
      <c r="I176" s="85"/>
      <c r="J176" s="85"/>
      <c r="K176" s="85"/>
      <c r="L176" s="85"/>
      <c r="M176" s="85"/>
      <c r="N176" s="85"/>
      <c r="O176" s="85"/>
      <c r="P176" s="85"/>
      <c r="Q176" s="85"/>
      <c r="R176" s="85"/>
      <c r="S176" s="85"/>
      <c r="T176" s="85"/>
      <c r="U176" s="85"/>
      <c r="V176" s="85"/>
      <c r="W176" s="85"/>
      <c r="X176" s="85"/>
      <c r="Y176" s="85"/>
      <c r="Z176" s="85"/>
    </row>
    <row r="177" ht="15.75" customHeight="1">
      <c r="A177" s="85"/>
      <c r="B177" s="85"/>
      <c r="C177" s="85"/>
      <c r="D177" s="85"/>
      <c r="E177" s="85"/>
      <c r="F177" s="85"/>
      <c r="G177" s="85"/>
      <c r="H177" s="85"/>
      <c r="I177" s="85"/>
      <c r="J177" s="85"/>
      <c r="K177" s="85"/>
      <c r="L177" s="85"/>
      <c r="M177" s="85"/>
      <c r="N177" s="85"/>
      <c r="O177" s="85"/>
      <c r="P177" s="85"/>
      <c r="Q177" s="85"/>
      <c r="R177" s="85"/>
      <c r="S177" s="85"/>
      <c r="T177" s="85"/>
      <c r="U177" s="85"/>
      <c r="V177" s="85"/>
      <c r="W177" s="85"/>
      <c r="X177" s="85"/>
      <c r="Y177" s="85"/>
      <c r="Z177" s="85"/>
    </row>
    <row r="178" ht="15.75" customHeight="1">
      <c r="A178" s="85"/>
      <c r="B178" s="85"/>
      <c r="C178" s="85"/>
      <c r="D178" s="85"/>
      <c r="E178" s="85"/>
      <c r="F178" s="85"/>
      <c r="G178" s="85"/>
      <c r="H178" s="85"/>
      <c r="I178" s="85"/>
      <c r="J178" s="85"/>
      <c r="K178" s="85"/>
      <c r="L178" s="85"/>
      <c r="M178" s="85"/>
      <c r="N178" s="85"/>
      <c r="O178" s="85"/>
      <c r="P178" s="85"/>
      <c r="Q178" s="85"/>
      <c r="R178" s="85"/>
      <c r="S178" s="85"/>
      <c r="T178" s="85"/>
      <c r="U178" s="85"/>
      <c r="V178" s="85"/>
      <c r="W178" s="85"/>
      <c r="X178" s="85"/>
      <c r="Y178" s="85"/>
      <c r="Z178" s="85"/>
    </row>
    <row r="179" ht="15.75" customHeight="1">
      <c r="A179" s="85"/>
      <c r="B179" s="85"/>
      <c r="C179" s="85"/>
      <c r="D179" s="85"/>
      <c r="E179" s="85"/>
      <c r="F179" s="85"/>
      <c r="G179" s="85"/>
      <c r="H179" s="85"/>
      <c r="I179" s="85"/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85"/>
      <c r="U179" s="85"/>
      <c r="V179" s="85"/>
      <c r="W179" s="85"/>
      <c r="X179" s="85"/>
      <c r="Y179" s="85"/>
      <c r="Z179" s="85"/>
    </row>
    <row r="180" ht="15.75" customHeight="1">
      <c r="A180" s="85"/>
      <c r="B180" s="85"/>
      <c r="C180" s="85"/>
      <c r="D180" s="85"/>
      <c r="E180" s="85"/>
      <c r="F180" s="85"/>
      <c r="G180" s="85"/>
      <c r="H180" s="85"/>
      <c r="I180" s="85"/>
      <c r="J180" s="85"/>
      <c r="K180" s="85"/>
      <c r="L180" s="85"/>
      <c r="M180" s="85"/>
      <c r="N180" s="85"/>
      <c r="O180" s="85"/>
      <c r="P180" s="85"/>
      <c r="Q180" s="85"/>
      <c r="R180" s="85"/>
      <c r="S180" s="85"/>
      <c r="T180" s="85"/>
      <c r="U180" s="85"/>
      <c r="V180" s="85"/>
      <c r="W180" s="85"/>
      <c r="X180" s="85"/>
      <c r="Y180" s="85"/>
      <c r="Z180" s="85"/>
    </row>
    <row r="181" ht="15.75" customHeight="1">
      <c r="A181" s="85"/>
      <c r="B181" s="85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85"/>
      <c r="U181" s="85"/>
      <c r="V181" s="85"/>
      <c r="W181" s="85"/>
      <c r="X181" s="85"/>
      <c r="Y181" s="85"/>
      <c r="Z181" s="85"/>
    </row>
    <row r="182" ht="15.75" customHeight="1">
      <c r="A182" s="85"/>
      <c r="B182" s="85"/>
      <c r="C182" s="85"/>
      <c r="D182" s="85"/>
      <c r="E182" s="85"/>
      <c r="F182" s="85"/>
      <c r="G182" s="85"/>
      <c r="H182" s="85"/>
      <c r="I182" s="85"/>
      <c r="J182" s="85"/>
      <c r="K182" s="85"/>
      <c r="L182" s="85"/>
      <c r="M182" s="85"/>
      <c r="N182" s="85"/>
      <c r="O182" s="85"/>
      <c r="P182" s="85"/>
      <c r="Q182" s="85"/>
      <c r="R182" s="85"/>
      <c r="S182" s="85"/>
      <c r="T182" s="85"/>
      <c r="U182" s="85"/>
      <c r="V182" s="85"/>
      <c r="W182" s="85"/>
      <c r="X182" s="85"/>
      <c r="Y182" s="85"/>
      <c r="Z182" s="85"/>
    </row>
    <row r="183" ht="15.75" customHeight="1">
      <c r="A183" s="85"/>
      <c r="B183" s="85"/>
      <c r="C183" s="85"/>
      <c r="D183" s="85"/>
      <c r="E183" s="85"/>
      <c r="F183" s="85"/>
      <c r="G183" s="85"/>
      <c r="H183" s="85"/>
      <c r="I183" s="85"/>
      <c r="J183" s="85"/>
      <c r="K183" s="85"/>
      <c r="L183" s="85"/>
      <c r="M183" s="85"/>
      <c r="N183" s="85"/>
      <c r="O183" s="85"/>
      <c r="P183" s="85"/>
      <c r="Q183" s="85"/>
      <c r="R183" s="85"/>
      <c r="S183" s="85"/>
      <c r="T183" s="85"/>
      <c r="U183" s="85"/>
      <c r="V183" s="85"/>
      <c r="W183" s="85"/>
      <c r="X183" s="85"/>
      <c r="Y183" s="85"/>
      <c r="Z183" s="85"/>
    </row>
    <row r="184" ht="15.75" customHeight="1">
      <c r="A184" s="85"/>
      <c r="B184" s="85"/>
      <c r="C184" s="85"/>
      <c r="D184" s="85"/>
      <c r="E184" s="85"/>
      <c r="F184" s="85"/>
      <c r="G184" s="85"/>
      <c r="H184" s="85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85"/>
      <c r="U184" s="85"/>
      <c r="V184" s="85"/>
      <c r="W184" s="85"/>
      <c r="X184" s="85"/>
      <c r="Y184" s="85"/>
      <c r="Z184" s="85"/>
    </row>
    <row r="185" ht="15.75" customHeight="1">
      <c r="A185" s="85"/>
      <c r="B185" s="85"/>
      <c r="C185" s="85"/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85"/>
      <c r="U185" s="85"/>
      <c r="V185" s="85"/>
      <c r="W185" s="85"/>
      <c r="X185" s="85"/>
      <c r="Y185" s="85"/>
      <c r="Z185" s="85"/>
    </row>
    <row r="186" ht="15.75" customHeight="1">
      <c r="A186" s="85"/>
      <c r="B186" s="85"/>
      <c r="C186" s="85"/>
      <c r="D186" s="85"/>
      <c r="E186" s="85"/>
      <c r="F186" s="85"/>
      <c r="G186" s="85"/>
      <c r="H186" s="85"/>
      <c r="I186" s="85"/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85"/>
      <c r="U186" s="85"/>
      <c r="V186" s="85"/>
      <c r="W186" s="85"/>
      <c r="X186" s="85"/>
      <c r="Y186" s="85"/>
      <c r="Z186" s="85"/>
    </row>
    <row r="187" ht="15.75" customHeight="1">
      <c r="A187" s="85"/>
      <c r="B187" s="85"/>
      <c r="C187" s="85"/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85"/>
      <c r="U187" s="85"/>
      <c r="V187" s="85"/>
      <c r="W187" s="85"/>
      <c r="X187" s="85"/>
      <c r="Y187" s="85"/>
      <c r="Z187" s="85"/>
    </row>
    <row r="188" ht="15.75" customHeight="1">
      <c r="A188" s="85"/>
      <c r="B188" s="8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5"/>
    </row>
    <row r="189" ht="15.75" customHeight="1">
      <c r="A189" s="85"/>
      <c r="B189" s="8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5"/>
    </row>
    <row r="190" ht="15.75" customHeight="1">
      <c r="A190" s="85"/>
      <c r="B190" s="8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85"/>
      <c r="U190" s="85"/>
      <c r="V190" s="85"/>
      <c r="W190" s="85"/>
      <c r="X190" s="85"/>
      <c r="Y190" s="85"/>
      <c r="Z190" s="85"/>
    </row>
    <row r="191" ht="15.75" customHeight="1">
      <c r="A191" s="85"/>
      <c r="B191" s="85"/>
      <c r="C191" s="85"/>
      <c r="D191" s="85"/>
      <c r="E191" s="85"/>
      <c r="F191" s="85"/>
      <c r="G191" s="85"/>
      <c r="H191" s="85"/>
      <c r="I191" s="85"/>
      <c r="J191" s="85"/>
      <c r="K191" s="85"/>
      <c r="L191" s="85"/>
      <c r="M191" s="85"/>
      <c r="N191" s="85"/>
      <c r="O191" s="85"/>
      <c r="P191" s="85"/>
      <c r="Q191" s="85"/>
      <c r="R191" s="85"/>
      <c r="S191" s="85"/>
      <c r="T191" s="85"/>
      <c r="U191" s="85"/>
      <c r="V191" s="85"/>
      <c r="W191" s="85"/>
      <c r="X191" s="85"/>
      <c r="Y191" s="85"/>
      <c r="Z191" s="85"/>
    </row>
    <row r="192" ht="15.75" customHeight="1">
      <c r="A192" s="85"/>
      <c r="B192" s="85"/>
      <c r="C192" s="85"/>
      <c r="D192" s="85"/>
      <c r="E192" s="85"/>
      <c r="F192" s="85"/>
      <c r="G192" s="85"/>
      <c r="H192" s="85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85"/>
      <c r="U192" s="85"/>
      <c r="V192" s="85"/>
      <c r="W192" s="85"/>
      <c r="X192" s="85"/>
      <c r="Y192" s="85"/>
      <c r="Z192" s="85"/>
    </row>
    <row r="193" ht="15.75" customHeight="1">
      <c r="A193" s="85"/>
      <c r="B193" s="85"/>
      <c r="C193" s="85"/>
      <c r="D193" s="85"/>
      <c r="E193" s="85"/>
      <c r="F193" s="85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85"/>
      <c r="U193" s="85"/>
      <c r="V193" s="85"/>
      <c r="W193" s="85"/>
      <c r="X193" s="85"/>
      <c r="Y193" s="85"/>
      <c r="Z193" s="85"/>
    </row>
    <row r="194" ht="15.75" customHeight="1">
      <c r="A194" s="85"/>
      <c r="B194" s="85"/>
      <c r="C194" s="85"/>
      <c r="D194" s="85"/>
      <c r="E194" s="85"/>
      <c r="F194" s="85"/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85"/>
      <c r="U194" s="85"/>
      <c r="V194" s="85"/>
      <c r="W194" s="85"/>
      <c r="X194" s="85"/>
      <c r="Y194" s="85"/>
      <c r="Z194" s="85"/>
    </row>
    <row r="195" ht="15.75" customHeight="1">
      <c r="A195" s="85"/>
      <c r="B195" s="85"/>
      <c r="C195" s="85"/>
      <c r="D195" s="85"/>
      <c r="E195" s="85"/>
      <c r="F195" s="85"/>
      <c r="G195" s="85"/>
      <c r="H195" s="85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85"/>
      <c r="U195" s="85"/>
      <c r="V195" s="85"/>
      <c r="W195" s="85"/>
      <c r="X195" s="85"/>
      <c r="Y195" s="85"/>
      <c r="Z195" s="85"/>
    </row>
    <row r="196" ht="15.75" customHeight="1">
      <c r="A196" s="85"/>
      <c r="B196" s="85"/>
      <c r="C196" s="85"/>
      <c r="D196" s="85"/>
      <c r="E196" s="85"/>
      <c r="F196" s="85"/>
      <c r="G196" s="85"/>
      <c r="H196" s="85"/>
      <c r="I196" s="85"/>
      <c r="J196" s="85"/>
      <c r="K196" s="85"/>
      <c r="L196" s="85"/>
      <c r="M196" s="85"/>
      <c r="N196" s="85"/>
      <c r="O196" s="85"/>
      <c r="P196" s="85"/>
      <c r="Q196" s="85"/>
      <c r="R196" s="85"/>
      <c r="S196" s="85"/>
      <c r="T196" s="85"/>
      <c r="U196" s="85"/>
      <c r="V196" s="85"/>
      <c r="W196" s="85"/>
      <c r="X196" s="85"/>
      <c r="Y196" s="85"/>
      <c r="Z196" s="85"/>
    </row>
    <row r="197" ht="15.75" customHeight="1">
      <c r="A197" s="85"/>
      <c r="B197" s="85"/>
      <c r="C197" s="85"/>
      <c r="D197" s="85"/>
      <c r="E197" s="85"/>
      <c r="F197" s="85"/>
      <c r="G197" s="85"/>
      <c r="H197" s="85"/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85"/>
      <c r="U197" s="85"/>
      <c r="V197" s="85"/>
      <c r="W197" s="85"/>
      <c r="X197" s="85"/>
      <c r="Y197" s="85"/>
      <c r="Z197" s="85"/>
    </row>
    <row r="198" ht="15.75" customHeight="1">
      <c r="A198" s="85"/>
      <c r="B198" s="85"/>
      <c r="C198" s="85"/>
      <c r="D198" s="85"/>
      <c r="E198" s="85"/>
      <c r="F198" s="85"/>
      <c r="G198" s="85"/>
      <c r="H198" s="85"/>
      <c r="I198" s="85"/>
      <c r="J198" s="85"/>
      <c r="K198" s="85"/>
      <c r="L198" s="85"/>
      <c r="M198" s="85"/>
      <c r="N198" s="85"/>
      <c r="O198" s="85"/>
      <c r="P198" s="85"/>
      <c r="Q198" s="85"/>
      <c r="R198" s="85"/>
      <c r="S198" s="85"/>
      <c r="T198" s="85"/>
      <c r="U198" s="85"/>
      <c r="V198" s="85"/>
      <c r="W198" s="85"/>
      <c r="X198" s="85"/>
      <c r="Y198" s="85"/>
      <c r="Z198" s="85"/>
    </row>
    <row r="199" ht="15.75" customHeight="1">
      <c r="A199" s="85"/>
      <c r="B199" s="85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85"/>
      <c r="U199" s="85"/>
      <c r="V199" s="85"/>
      <c r="W199" s="85"/>
      <c r="X199" s="85"/>
      <c r="Y199" s="85"/>
      <c r="Z199" s="85"/>
    </row>
    <row r="200" ht="15.75" customHeight="1">
      <c r="A200" s="85"/>
      <c r="B200" s="85"/>
      <c r="C200" s="85"/>
      <c r="D200" s="85"/>
      <c r="E200" s="85"/>
      <c r="F200" s="85"/>
      <c r="G200" s="85"/>
      <c r="H200" s="85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85"/>
      <c r="U200" s="85"/>
      <c r="V200" s="85"/>
      <c r="W200" s="85"/>
      <c r="X200" s="85"/>
      <c r="Y200" s="85"/>
      <c r="Z200" s="85"/>
    </row>
    <row r="201" ht="15.75" customHeight="1">
      <c r="A201" s="85"/>
      <c r="B201" s="85"/>
      <c r="C201" s="85"/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85"/>
      <c r="U201" s="85"/>
      <c r="V201" s="85"/>
      <c r="W201" s="85"/>
      <c r="X201" s="85"/>
      <c r="Y201" s="85"/>
      <c r="Z201" s="85"/>
    </row>
    <row r="202" ht="15.75" customHeight="1">
      <c r="A202" s="85"/>
      <c r="B202" s="85"/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85"/>
      <c r="U202" s="85"/>
      <c r="V202" s="85"/>
      <c r="W202" s="85"/>
      <c r="X202" s="85"/>
      <c r="Y202" s="85"/>
      <c r="Z202" s="85"/>
    </row>
    <row r="203" ht="15.75" customHeight="1">
      <c r="A203" s="85"/>
      <c r="B203" s="85"/>
      <c r="C203" s="85"/>
      <c r="D203" s="85"/>
      <c r="E203" s="85"/>
      <c r="F203" s="85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85"/>
      <c r="U203" s="85"/>
      <c r="V203" s="85"/>
      <c r="W203" s="85"/>
      <c r="X203" s="85"/>
      <c r="Y203" s="85"/>
      <c r="Z203" s="85"/>
    </row>
    <row r="204" ht="15.75" customHeight="1">
      <c r="A204" s="85"/>
      <c r="B204" s="85"/>
      <c r="C204" s="85"/>
      <c r="D204" s="85"/>
      <c r="E204" s="85"/>
      <c r="F204" s="85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85"/>
      <c r="U204" s="85"/>
      <c r="V204" s="85"/>
      <c r="W204" s="85"/>
      <c r="X204" s="85"/>
      <c r="Y204" s="85"/>
      <c r="Z204" s="85"/>
    </row>
    <row r="205" ht="15.75" customHeight="1">
      <c r="A205" s="85"/>
      <c r="B205" s="85"/>
      <c r="C205" s="85"/>
      <c r="D205" s="85"/>
      <c r="E205" s="85"/>
      <c r="F205" s="85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85"/>
      <c r="U205" s="85"/>
      <c r="V205" s="85"/>
      <c r="W205" s="85"/>
      <c r="X205" s="85"/>
      <c r="Y205" s="85"/>
      <c r="Z205" s="85"/>
    </row>
    <row r="206" ht="15.75" customHeight="1">
      <c r="A206" s="85"/>
      <c r="B206" s="85"/>
      <c r="C206" s="85"/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85"/>
      <c r="U206" s="85"/>
      <c r="V206" s="85"/>
      <c r="W206" s="85"/>
      <c r="X206" s="85"/>
      <c r="Y206" s="85"/>
      <c r="Z206" s="85"/>
    </row>
    <row r="207" ht="15.75" customHeight="1">
      <c r="A207" s="85"/>
      <c r="B207" s="85"/>
      <c r="C207" s="85"/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85"/>
      <c r="U207" s="85"/>
      <c r="V207" s="85"/>
      <c r="W207" s="85"/>
      <c r="X207" s="85"/>
      <c r="Y207" s="85"/>
      <c r="Z207" s="85"/>
    </row>
    <row r="208" ht="15.75" customHeight="1">
      <c r="A208" s="85"/>
      <c r="B208" s="85"/>
      <c r="C208" s="85"/>
      <c r="D208" s="85"/>
      <c r="E208" s="85"/>
      <c r="F208" s="85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85"/>
      <c r="U208" s="85"/>
      <c r="V208" s="85"/>
      <c r="W208" s="85"/>
      <c r="X208" s="85"/>
      <c r="Y208" s="85"/>
      <c r="Z208" s="85"/>
    </row>
    <row r="209" ht="15.75" customHeight="1">
      <c r="A209" s="85"/>
      <c r="B209" s="85"/>
      <c r="C209" s="85"/>
      <c r="D209" s="85"/>
      <c r="E209" s="85"/>
      <c r="F209" s="85"/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85"/>
      <c r="U209" s="85"/>
      <c r="V209" s="85"/>
      <c r="W209" s="85"/>
      <c r="X209" s="85"/>
      <c r="Y209" s="85"/>
      <c r="Z209" s="85"/>
    </row>
    <row r="210" ht="15.75" customHeight="1">
      <c r="A210" s="85"/>
      <c r="B210" s="85"/>
      <c r="C210" s="85"/>
      <c r="D210" s="85"/>
      <c r="E210" s="85"/>
      <c r="F210" s="85"/>
      <c r="G210" s="85"/>
      <c r="H210" s="85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85"/>
      <c r="U210" s="85"/>
      <c r="V210" s="85"/>
      <c r="W210" s="85"/>
      <c r="X210" s="85"/>
      <c r="Y210" s="85"/>
      <c r="Z210" s="85"/>
    </row>
    <row r="211" ht="15.75" customHeight="1">
      <c r="A211" s="85"/>
      <c r="B211" s="85"/>
      <c r="C211" s="85"/>
      <c r="D211" s="85"/>
      <c r="E211" s="85"/>
      <c r="F211" s="85"/>
      <c r="G211" s="85"/>
      <c r="H211" s="85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85"/>
      <c r="U211" s="85"/>
      <c r="V211" s="85"/>
      <c r="W211" s="85"/>
      <c r="X211" s="85"/>
      <c r="Y211" s="85"/>
      <c r="Z211" s="85"/>
    </row>
    <row r="212" ht="15.75" customHeight="1">
      <c r="A212" s="85"/>
      <c r="B212" s="85"/>
      <c r="C212" s="85"/>
      <c r="D212" s="85"/>
      <c r="E212" s="85"/>
      <c r="F212" s="85"/>
      <c r="G212" s="85"/>
      <c r="H212" s="85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85"/>
      <c r="U212" s="85"/>
      <c r="V212" s="85"/>
      <c r="W212" s="85"/>
      <c r="X212" s="85"/>
      <c r="Y212" s="85"/>
      <c r="Z212" s="85"/>
    </row>
    <row r="213" ht="15.75" customHeight="1">
      <c r="A213" s="85"/>
      <c r="B213" s="85"/>
      <c r="C213" s="85"/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85"/>
      <c r="U213" s="85"/>
      <c r="V213" s="85"/>
      <c r="W213" s="85"/>
      <c r="X213" s="85"/>
      <c r="Y213" s="85"/>
      <c r="Z213" s="85"/>
    </row>
    <row r="214" ht="15.75" customHeight="1">
      <c r="A214" s="85"/>
      <c r="B214" s="85"/>
      <c r="C214" s="85"/>
      <c r="D214" s="85"/>
      <c r="E214" s="85"/>
      <c r="F214" s="85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85"/>
      <c r="U214" s="85"/>
      <c r="V214" s="85"/>
      <c r="W214" s="85"/>
      <c r="X214" s="85"/>
      <c r="Y214" s="85"/>
      <c r="Z214" s="85"/>
    </row>
    <row r="215" ht="15.75" customHeight="1">
      <c r="A215" s="85"/>
      <c r="B215" s="85"/>
      <c r="C215" s="85"/>
      <c r="D215" s="85"/>
      <c r="E215" s="85"/>
      <c r="F215" s="85"/>
      <c r="G215" s="85"/>
      <c r="H215" s="85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85"/>
      <c r="U215" s="85"/>
      <c r="V215" s="85"/>
      <c r="W215" s="85"/>
      <c r="X215" s="85"/>
      <c r="Y215" s="85"/>
      <c r="Z215" s="85"/>
    </row>
    <row r="216" ht="15.75" customHeight="1">
      <c r="A216" s="85"/>
      <c r="B216" s="85"/>
      <c r="C216" s="85"/>
      <c r="D216" s="85"/>
      <c r="E216" s="85"/>
      <c r="F216" s="85"/>
      <c r="G216" s="85"/>
      <c r="H216" s="85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85"/>
      <c r="U216" s="85"/>
      <c r="V216" s="85"/>
      <c r="W216" s="85"/>
      <c r="X216" s="85"/>
      <c r="Y216" s="85"/>
      <c r="Z216" s="85"/>
    </row>
    <row r="217" ht="15.75" customHeight="1">
      <c r="A217" s="85"/>
      <c r="B217" s="85"/>
      <c r="C217" s="85"/>
      <c r="D217" s="85"/>
      <c r="E217" s="85"/>
      <c r="F217" s="85"/>
      <c r="G217" s="85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85"/>
      <c r="U217" s="85"/>
      <c r="V217" s="85"/>
      <c r="W217" s="85"/>
      <c r="X217" s="85"/>
      <c r="Y217" s="85"/>
      <c r="Z217" s="85"/>
    </row>
    <row r="218" ht="15.75" customHeight="1">
      <c r="A218" s="85"/>
      <c r="B218" s="85"/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85"/>
      <c r="U218" s="85"/>
      <c r="V218" s="85"/>
      <c r="W218" s="85"/>
      <c r="X218" s="85"/>
      <c r="Y218" s="85"/>
      <c r="Z218" s="85"/>
    </row>
    <row r="219" ht="15.75" customHeight="1">
      <c r="A219" s="85"/>
      <c r="B219" s="85"/>
      <c r="C219" s="85"/>
      <c r="D219" s="85"/>
      <c r="E219" s="85"/>
      <c r="F219" s="85"/>
      <c r="G219" s="85"/>
      <c r="H219" s="85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85"/>
      <c r="U219" s="85"/>
      <c r="V219" s="85"/>
      <c r="W219" s="85"/>
      <c r="X219" s="85"/>
      <c r="Y219" s="85"/>
      <c r="Z219" s="85"/>
    </row>
    <row r="220" ht="15.75" customHeight="1">
      <c r="A220" s="85"/>
      <c r="B220" s="85"/>
      <c r="C220" s="85"/>
      <c r="D220" s="85"/>
      <c r="E220" s="85"/>
      <c r="F220" s="85"/>
      <c r="G220" s="85"/>
      <c r="H220" s="85"/>
      <c r="I220" s="85"/>
      <c r="J220" s="85"/>
      <c r="K220" s="85"/>
      <c r="L220" s="85"/>
      <c r="M220" s="85"/>
      <c r="N220" s="85"/>
      <c r="O220" s="85"/>
      <c r="P220" s="85"/>
      <c r="Q220" s="85"/>
      <c r="R220" s="85"/>
      <c r="S220" s="85"/>
      <c r="T220" s="85"/>
      <c r="U220" s="85"/>
      <c r="V220" s="85"/>
      <c r="W220" s="85"/>
      <c r="X220" s="85"/>
      <c r="Y220" s="85"/>
      <c r="Z220" s="85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