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<sst xmlns="http://schemas.openxmlformats.org/spreadsheetml/2006/main" count="392" uniqueCount="74">
  <si>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</si>
  <si>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</si>
  <si>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</si>
  <si>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</si>
  <si>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</si>
  <si>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</si>
  <si>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</si>
  <si>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</si>
  <si>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</si>
  <si>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</si>
  <si>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</si>
  <si>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</si>
  <si>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</si>
  <si>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</si>
  <si>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</si>
  <si>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</si>
  <si>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</si>
  <si>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</si>
  <si>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</si>
  <si>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</si>
  <si>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</si>
  <si>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</si>
  <si>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</si>
  <si>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</si>
  <si>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Александр И. </t>
  </si>
  <si>
    <t>Канада</t>
  </si>
  <si>
    <t>⁠NightLovell</t>
  </si>
  <si>
    <t>Евгений Б.</t>
  </si>
  <si>
    <t>США</t>
  </si>
  <si>
    <t>Handzus</t>
  </si>
  <si>
    <t xml:space="preserve">Руслан С. </t>
  </si>
  <si>
    <t>Швеция</t>
  </si>
  <si>
    <t>rio2k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</si>
  <si>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</si>
  <si>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</si>
  <si>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</si>
  <si>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</si>
  <si>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</si>
  <si>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</si>
  <si>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</si>
  <si>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</si>
  <si>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</si>
  <si>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</si>
  <si>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</si>
  <si>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</si>
  <si>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</si>
  <si>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</si>
  <si>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</si>
  <si>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</si>
  <si>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</si>
  <si>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</si>
  <si>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</si>
  <si>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Дмитрий П.</t>
  </si>
  <si>
    <t>Швейцария</t>
  </si>
  <si>
    <t>MBK</t>
  </si>
  <si>
    <t>Алексей К.</t>
  </si>
  <si>
    <t>Mutabor102</t>
  </si>
  <si>
    <t>Сергей Б.</t>
  </si>
  <si>
    <t>Djack</t>
  </si>
  <si>
    <t>ТУР4</t>
  </si>
  <si>
    <t>ТУР5</t>
  </si>
  <si>
    <t>ТУР6</t>
  </si>
  <si>
    <t>Тимур А.</t>
  </si>
  <si>
    <t>mace</t>
  </si>
  <si>
    <t>Дмитрий Т.</t>
  </si>
  <si>
    <t>Lucky</t>
  </si>
  <si>
    <t xml:space="preserve">Юрий Б. </t>
  </si>
  <si>
    <t>Warrior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</si>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</sst>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color theme="1"/>
      <name val="Calibri"/>
    </font>
    <font>
      <sz val="10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1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0" xfId="0" applyAlignment="1" applyBorder="1" applyFon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3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8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8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8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3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3" numFmtId="0" xfId="0" applyAlignment="1" applyFont="1">
      <alignment horizontal="center" vertical="center"/>
    </xf>
    <xf borderId="1" fillId="0" fontId="19" numFmtId="164" xfId="0" applyAlignment="1" applyBorder="1" applyFont="1" applyNumberFormat="1">
      <alignment vertical="bottom"/>
    </xf>
    <xf borderId="5" fillId="0" fontId="19" numFmtId="166" xfId="0" applyAlignment="1" applyBorder="1" applyFont="1" applyNumberFormat="1">
      <alignment horizontal="right" vertical="bottom"/>
    </xf>
    <xf borderId="5" fillId="0" fontId="20" numFmtId="164" xfId="0" applyAlignment="1" applyBorder="1" applyFont="1" applyNumberFormat="1">
      <alignment horizontal="center" vertical="bottom"/>
    </xf>
    <xf borderId="5" fillId="3" fontId="20" numFmtId="164" xfId="0" applyAlignment="1" applyBorder="1" applyFont="1" applyNumberFormat="1">
      <alignment horizontal="center" vertical="bottom"/>
    </xf>
    <xf borderId="5" fillId="0" fontId="21" numFmtId="164" xfId="0" applyAlignment="1" applyBorder="1" applyFont="1" applyNumberFormat="1">
      <alignment horizontal="center" vertical="bottom"/>
    </xf>
    <xf borderId="5" fillId="0" fontId="19" numFmtId="164" xfId="0" applyAlignment="1" applyBorder="1" applyFont="1" applyNumberFormat="1">
      <alignment vertical="bottom"/>
    </xf>
    <xf borderId="0" fillId="0" fontId="19" numFmtId="164" xfId="0" applyAlignment="1" applyFont="1" applyNumberFormat="1">
      <alignment vertical="bottom"/>
    </xf>
    <xf borderId="6" fillId="0" fontId="18" numFmtId="164" xfId="0" applyAlignment="1" applyBorder="1" applyFont="1" applyNumberFormat="1">
      <alignment horizontal="center" vertical="bottom"/>
    </xf>
    <xf borderId="3" fillId="0" fontId="18" numFmtId="164" xfId="0" applyAlignment="1" applyBorder="1" applyFont="1" applyNumberFormat="1">
      <alignment horizontal="center" vertical="bottom"/>
    </xf>
    <xf borderId="8" fillId="0" fontId="18" numFmtId="164" xfId="0" applyAlignment="1" applyBorder="1" applyFont="1" applyNumberFormat="1">
      <alignment horizontal="center"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8" numFmtId="164" xfId="0" applyAlignment="1" applyFont="1" applyNumberFormat="1">
      <alignment horizontal="center" vertical="bottom"/>
    </xf>
    <xf borderId="4" fillId="3" fontId="18" numFmtId="164" xfId="0" applyAlignment="1" applyBorder="1" applyFont="1" applyNumberFormat="1">
      <alignment horizontal="center" vertical="bottom"/>
    </xf>
    <xf borderId="5" fillId="0" fontId="18" numFmtId="0" xfId="0" applyAlignment="1" applyBorder="1" applyFont="1">
      <alignment horizontal="center" vertical="bottom"/>
    </xf>
    <xf borderId="6" fillId="3" fontId="21" numFmtId="164" xfId="0" applyAlignment="1" applyBorder="1" applyFont="1" applyNumberFormat="1">
      <alignment horizontal="center" vertical="center"/>
    </xf>
    <xf borderId="0" fillId="3" fontId="22" numFmtId="164" xfId="0" applyAlignment="1" applyFont="1" applyNumberFormat="1">
      <alignment vertical="bottom"/>
    </xf>
    <xf borderId="0" fillId="0" fontId="18" numFmtId="164" xfId="0" applyAlignment="1" applyFont="1" applyNumberFormat="1">
      <alignment horizontal="center" vertical="bottom"/>
    </xf>
    <xf borderId="0" fillId="0" fontId="18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19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19" numFmtId="164" xfId="0" applyAlignment="1" applyFont="1" applyNumberFormat="1">
      <alignment horizontal="center"/>
    </xf>
    <xf borderId="0" fillId="0" fontId="19" numFmtId="164" xfId="0" applyFont="1" applyNumberFormat="1"/>
    <xf borderId="9" fillId="3" fontId="11" numFmtId="165" xfId="0" applyAlignment="1" applyBorder="1" applyFont="1" applyNumberFormat="1">
      <alignment horizontal="right"/>
    </xf>
    <xf borderId="9" fillId="3" fontId="11" numFmtId="49" xfId="0" applyBorder="1" applyFont="1" applyNumberFormat="1"/>
    <xf borderId="0" fillId="0" fontId="20" numFmtId="164" xfId="0" applyFont="1" applyNumberFormat="1"/>
    <xf borderId="0" fillId="0" fontId="20" numFmtId="164" xfId="0" applyAlignment="1" applyFont="1" applyNumberFormat="1">
      <alignment horizontal="center"/>
    </xf>
    <xf borderId="0" fillId="3" fontId="20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8" fillId="0" fontId="19" numFmtId="164" xfId="0" applyAlignment="1" applyBorder="1" applyFont="1" applyNumberFormat="1">
      <alignment horizontal="center"/>
    </xf>
    <xf borderId="4" fillId="0" fontId="19" numFmtId="164" xfId="0" applyAlignment="1" applyBorder="1" applyFont="1" applyNumberFormat="1">
      <alignment horizontal="center"/>
    </xf>
    <xf borderId="10" fillId="0" fontId="19" numFmtId="164" xfId="0" applyAlignment="1" applyBorder="1" applyFont="1" applyNumberFormat="1">
      <alignment horizontal="center"/>
    </xf>
    <xf borderId="5" fillId="0" fontId="19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6" fillId="0" fontId="19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19" numFmtId="164" xfId="0" applyAlignment="1" applyBorder="1" applyFont="1" applyNumberFormat="1">
      <alignment horizontal="center"/>
    </xf>
    <xf borderId="13" fillId="0" fontId="19" numFmtId="164" xfId="0" applyAlignment="1" applyBorder="1" applyFont="1" applyNumberFormat="1">
      <alignment horizontal="center"/>
    </xf>
    <xf borderId="1" fillId="0" fontId="19" numFmtId="164" xfId="0" applyAlignment="1" applyBorder="1" applyFont="1" applyNumberFormat="1">
      <alignment horizontal="center"/>
    </xf>
    <xf borderId="6" fillId="0" fontId="13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0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0" numFmtId="166" xfId="0" applyBorder="1" applyFont="1" applyNumberFormat="1"/>
    <xf borderId="6" fillId="0" fontId="21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0" fillId="0" fontId="19" numFmtId="166" xfId="0" applyAlignment="1" applyFont="1" applyNumberFormat="1">
      <alignment horizontal="right"/>
    </xf>
    <xf borderId="6" fillId="0" fontId="13" numFmtId="166" xfId="0" applyAlignment="1" applyBorder="1" applyFont="1" applyNumberFormat="1">
      <alignment horizontal="right" vertical="bottom"/>
    </xf>
    <xf borderId="6" fillId="0" fontId="18" numFmtId="164" xfId="0" applyAlignment="1" applyBorder="1" applyFont="1" applyNumberFormat="1">
      <alignment horizontal="center"/>
    </xf>
    <xf borderId="8" fillId="0" fontId="18" numFmtId="164" xfId="0" applyAlignment="1" applyBorder="1" applyFont="1" applyNumberFormat="1">
      <alignment horizontal="center"/>
    </xf>
    <xf borderId="3" fillId="0" fontId="18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left"/>
    </xf>
    <xf borderId="5" fillId="0" fontId="18" numFmtId="164" xfId="0" applyAlignment="1" applyBorder="1" applyFont="1" applyNumberFormat="1">
      <alignment horizontal="center"/>
    </xf>
    <xf borderId="6" fillId="3" fontId="20" numFmtId="164" xfId="0" applyAlignment="1" applyBorder="1" applyFont="1" applyNumberFormat="1">
      <alignment horizontal="center"/>
    </xf>
    <xf borderId="0" fillId="0" fontId="19" numFmtId="167" xfId="0" applyFont="1" applyNumberFormat="1"/>
    <xf borderId="0" fillId="0" fontId="27" numFmtId="164" xfId="0" applyFont="1" applyNumberFormat="1"/>
    <xf borderId="14" fillId="3" fontId="19" numFmtId="166" xfId="0" applyAlignment="1" applyBorder="1" applyFont="1" applyNumberFormat="1">
      <alignment horizontal="right"/>
    </xf>
    <xf borderId="0" fillId="0" fontId="18" numFmtId="164" xfId="0" applyAlignment="1" applyFont="1" applyNumberFormat="1">
      <alignment horizontal="center"/>
    </xf>
    <xf borderId="6" fillId="3" fontId="7" numFmtId="164" xfId="0" applyAlignment="1" applyBorder="1" applyFont="1" applyNumberFormat="1">
      <alignment horizontal="center" vertical="bottom"/>
    </xf>
    <xf borderId="6" fillId="3" fontId="13" numFmtId="0" xfId="0" applyAlignment="1" applyBorder="1" applyFont="1">
      <alignment horizontal="center" vertical="bottom"/>
    </xf>
    <xf borderId="6" fillId="3" fontId="19" numFmtId="0" xfId="0" applyAlignment="1" applyBorder="1" applyFont="1">
      <alignment horizontal="center"/>
    </xf>
    <xf borderId="6" fillId="3" fontId="13" numFmtId="0" xfId="0" applyAlignment="1" applyBorder="1" applyFont="1">
      <alignment horizontal="center" readingOrder="0"/>
    </xf>
    <xf borderId="0" fillId="3" fontId="19" numFmtId="164" xfId="0" applyAlignment="1" applyFont="1" applyNumberFormat="1">
      <alignment horizontal="center" vertical="center"/>
    </xf>
    <xf borderId="0" fillId="3" fontId="20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19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8" fillId="0" fontId="19" numFmtId="164" xfId="0" applyBorder="1" applyFont="1" applyNumberFormat="1"/>
    <xf borderId="6" fillId="0" fontId="19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45660.0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45660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9</v>
      </c>
      <c r="AI3" s="22">
        <f t="array" ref="AI3">SUM(('ТУР1'!home=AF3)*(homescore=visitorscore)*ISNUMBER(visitorscore),(visitor=AF3)*(visitorscore=homescore)*ISNUMBER(homescore))</f>
        <v>12</v>
      </c>
      <c r="AJ3" s="27">
        <f t="array" ref="AJ3">SUM(('ТУР1'!home=AF3)*(homescore&lt;visitorscore),(visitor=AF3)*(visitorscore&lt;homescore))</f>
        <v>7</v>
      </c>
      <c r="AK3" s="22">
        <f t="array" ref="AK3">SUMIF('ТУР1'!home,AF3,homescore)+SUMIF(visitor,AF3,visitorscore)</f>
        <v>39</v>
      </c>
      <c r="AL3" s="27">
        <f t="array" ref="AL3">SUMIF('ТУР1'!home,AF3,visitorscore)+SUMIF(visitor,AF3,homescore)</f>
        <v>35</v>
      </c>
      <c r="AM3" s="27">
        <f t="shared" ref="AM3:AM5" si="2">AK3-AL3</f>
        <v>4</v>
      </c>
      <c r="AN3" s="22">
        <f t="array" ref="AN3">AH3*Options!$B$2+AI3*Options!$B$3+AJ3*Options!$B$4+VLOOKUP(AF3,$E$4:$F$8,2,0)</f>
        <v>39</v>
      </c>
      <c r="AO3" s="28">
        <f t="shared" ref="AO3:AO5" si="3">AK3+AM3*10000+AN3*100000000</f>
        <v>3900040039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9</v>
      </c>
      <c r="X4" s="20">
        <f t="array" ref="X4">VLOOKUP($U4,$AF$3:$AN$5,4,0)</f>
        <v>12</v>
      </c>
      <c r="Y4" s="20">
        <f t="array" ref="Y4">VLOOKUP($U4,$AF$3:$AN$5,5,0)</f>
        <v>7</v>
      </c>
      <c r="Z4" s="20">
        <f t="array" ref="Z4">VLOOKUP($U4,$AF$3:$AN$5,6,0)</f>
        <v>39</v>
      </c>
      <c r="AA4" s="20">
        <f t="array" ref="AA4">VLOOKUP($U4,$AF$3:$AN$5,7,0)</f>
        <v>35</v>
      </c>
      <c r="AB4" s="20">
        <f t="array" ref="AB4">VLOOKUP($U4,$AF$3:$AN$5,8,0)</f>
        <v>4</v>
      </c>
      <c r="AC4" s="20">
        <f t="array" ref="AC4">VLOOKUP($U4,$AF$3:$AN$5,9,0)</f>
        <v>39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8</v>
      </c>
      <c r="AI4" s="22">
        <f t="array" ref="AI4">SUM(('ТУР1'!home=AF4)*(homescore=visitorscore)*ISNUMBER(visitorscore),(visitor=AF4)*(visitorscore=homescore)*ISNUMBER(homescore))</f>
        <v>11</v>
      </c>
      <c r="AJ4" s="27">
        <f t="array" ref="AJ4">SUM(('ТУР1'!home=AF4)*(homescore&lt;visitorscore),(visitor=AF4)*(visitorscore&lt;homescore))</f>
        <v>9</v>
      </c>
      <c r="AK4" s="22">
        <f t="array" ref="AK4">SUMIF('ТУР1'!home,AF4,homescore)+SUMIF(visitor,AF4,visitorscore)</f>
        <v>32</v>
      </c>
      <c r="AL4" s="27">
        <f t="array" ref="AL4">SUMIF('ТУР1'!home,AF4,visitorscore)+SUMIF(visitor,AF4,homescore)</f>
        <v>35</v>
      </c>
      <c r="AM4" s="27">
        <f t="shared" si="2"/>
        <v>-3</v>
      </c>
      <c r="AN4" s="22">
        <f t="array" ref="AN4">AH4*Options!$B$2+AI4*Options!$B$3+AJ4*Options!$B$4+VLOOKUP(AF4,$E$4:$F$8,2,0)</f>
        <v>35</v>
      </c>
      <c r="AO4" s="28">
        <f t="shared" si="3"/>
        <v>3499970032</v>
      </c>
    </row>
    <row r="5">
      <c r="A5" s="12"/>
      <c r="B5" s="12"/>
      <c r="C5" s="29" t="s">
        <v>27</v>
      </c>
      <c r="D5" s="30" t="s">
        <v>28</v>
      </c>
      <c r="E5" s="31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11</v>
      </c>
      <c r="Y5" s="20">
        <f t="array" ref="Y5">VLOOKUP($U5,$AF$3:$AN$5,5,0)</f>
        <v>9</v>
      </c>
      <c r="Z5" s="20">
        <f t="array" ref="Z5">VLOOKUP($U5,$AF$3:$AN$5,6,0)</f>
        <v>32</v>
      </c>
      <c r="AA5" s="20">
        <f t="array" ref="AA5">VLOOKUP($U5,$AF$3:$AN$5,7,0)</f>
        <v>35</v>
      </c>
      <c r="AB5" s="20">
        <f t="array" ref="AB5">VLOOKUP($U5,$AF$3:$AN$5,8,0)</f>
        <v>-3</v>
      </c>
      <c r="AC5" s="20">
        <f t="array" ref="AC5">VLOOKUP($U5,$AF$3:$AN$5,9,0)</f>
        <v>35</v>
      </c>
      <c r="AD5" s="28"/>
      <c r="AE5" s="12"/>
      <c r="AF5" s="26" t="str">
        <f t="shared" si="1"/>
        <v>rio2k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6</v>
      </c>
      <c r="AI5" s="22">
        <f t="array" ref="AI5">SUM(('ТУР1'!home=AF5)*(homescore=visitorscore)*ISNUMBER(visitorscore),(visitor=AF5)*(visitorscore=homescore)*ISNUMBER(homescore))</f>
        <v>15</v>
      </c>
      <c r="AJ5" s="27">
        <f t="array" ref="AJ5">SUM(('ТУР1'!home=AF5)*(homescore&lt;visitorscore),(visitor=AF5)*(visitorscore&lt;homescore))</f>
        <v>7</v>
      </c>
      <c r="AK5" s="22">
        <f t="array" ref="AK5">SUMIF('ТУР1'!home,AF5,homescore)+SUMIF(visitor,AF5,visitorscore)</f>
        <v>36</v>
      </c>
      <c r="AL5" s="27">
        <f t="array" ref="AL5">SUMIF('ТУР1'!home,AF5,visitorscore)+SUMIF(visitor,AF5,homescore)</f>
        <v>37</v>
      </c>
      <c r="AM5" s="27">
        <f t="shared" si="2"/>
        <v>-1</v>
      </c>
      <c r="AN5" s="22">
        <f t="array" ref="AN5">AH5*Options!$B$2+AI5*Options!$B$3+AJ5*Options!$B$4+VLOOKUP(AF5,$E$4:$F$8,2,0)</f>
        <v>33</v>
      </c>
      <c r="AO5" s="28">
        <f t="shared" si="3"/>
        <v>3299990036</v>
      </c>
    </row>
    <row r="6">
      <c r="A6" s="12"/>
      <c r="B6" s="12"/>
      <c r="C6" s="29" t="s">
        <v>30</v>
      </c>
      <c r="D6" s="30" t="s">
        <v>31</v>
      </c>
      <c r="E6" s="33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rio2k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15</v>
      </c>
      <c r="Y6" s="20">
        <f t="array" ref="Y6">VLOOKUP($U6,$AF$3:$AN$5,5,0)</f>
        <v>7</v>
      </c>
      <c r="Z6" s="20">
        <f t="array" ref="Z6">VLOOKUP($U6,$AF$3:$AN$5,6,0)</f>
        <v>36</v>
      </c>
      <c r="AA6" s="20">
        <f t="array" ref="AA6">VLOOKUP($U6,$AF$3:$AN$5,7,0)</f>
        <v>37</v>
      </c>
      <c r="AB6" s="20">
        <f t="array" ref="AB6">VLOOKUP($U6,$AF$3:$AN$5,8,0)</f>
        <v>-1</v>
      </c>
      <c r="AC6" s="20">
        <f t="array" ref="AC6">VLOOKUP($U6,$AF$3:$AN$5,9,0)</f>
        <v>33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36"/>
      <c r="L10" s="36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0.3333333333333333</v>
      </c>
      <c r="C12" s="46" t="str">
        <f t="shared" ref="C12:C14" si="4">TRIM($D$4)</f>
        <v>Канада</v>
      </c>
      <c r="D12" s="46" t="str">
        <f t="shared" ref="D12:D17" si="5">TRIM($D$5)</f>
        <v>США</v>
      </c>
      <c r="E12" s="46" t="str">
        <f t="shared" ref="E12:E14" si="6">$E$4</f>
        <v>⁠NightLovell</v>
      </c>
      <c r="F12" s="46" t="str">
        <f t="shared" ref="F12:F17" si="7">$E$5</f>
        <v>Handzus</v>
      </c>
      <c r="G12" s="39">
        <f t="shared" ref="G12:G53" si="8">SUM(K12)</f>
        <v>0</v>
      </c>
      <c r="H12" s="19"/>
      <c r="I12" s="39">
        <f t="shared" ref="I12:I18" si="9">SUM(L12)</f>
        <v>1</v>
      </c>
      <c r="J12" s="19"/>
      <c r="K12" s="46">
        <v>0.0</v>
      </c>
      <c r="L12" s="46">
        <v>1.0</v>
      </c>
      <c r="M12" s="12"/>
      <c r="N12" s="12"/>
      <c r="O12" s="12"/>
      <c r="P12" s="12"/>
      <c r="Q12" s="12"/>
      <c r="R12" s="12"/>
      <c r="S12" s="12"/>
      <c r="T12" s="47">
        <v>115.0</v>
      </c>
      <c r="U12" s="48" t="str">
        <f t="shared" ref="U12:U53" si="10">TEXT(B12,"h:mm")&amp;" "&amp;($C$1)&amp;" ("&amp;C12&amp;") "&amp;E12&amp;" "&amp;" - ("&amp;D12&amp;") "&amp;F12&amp;""</f>
        <v>8:00 Bullet shot Cup (Канада) ⁠NightLovell  - (США) Handzus</v>
      </c>
      <c r="V12" s="12" t="str">
        <f t="shared" ref="V12:V53" si="11">TEXT(G12,"0")&amp;":"&amp;TEXT(I12,"0")</f>
        <v>0:1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49"/>
      <c r="B13" s="45">
        <v>0.33611111111111114</v>
      </c>
      <c r="C13" s="46" t="str">
        <f t="shared" si="4"/>
        <v>Канада</v>
      </c>
      <c r="D13" s="46" t="str">
        <f t="shared" si="5"/>
        <v>США</v>
      </c>
      <c r="E13" s="46" t="str">
        <f t="shared" si="6"/>
        <v>⁠NightLovell</v>
      </c>
      <c r="F13" s="46" t="str">
        <f t="shared" si="7"/>
        <v>Handzus</v>
      </c>
      <c r="G13" s="39">
        <f t="shared" si="8"/>
        <v>3</v>
      </c>
      <c r="H13" s="19"/>
      <c r="I13" s="39">
        <f t="shared" si="9"/>
        <v>1</v>
      </c>
      <c r="J13" s="19"/>
      <c r="K13" s="46">
        <v>3.0</v>
      </c>
      <c r="L13" s="46">
        <v>1.0</v>
      </c>
      <c r="M13" s="12"/>
      <c r="N13" s="12"/>
      <c r="O13" s="12"/>
      <c r="P13" s="12"/>
      <c r="Q13" s="12"/>
      <c r="R13" s="12"/>
      <c r="S13" s="12"/>
      <c r="T13" s="47">
        <v>116.0</v>
      </c>
      <c r="U13" s="48" t="str">
        <f t="shared" si="10"/>
        <v>8:04 Bullet shot Cup (Канада) ⁠NightLovell  - (США) Handzus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0.3388888888888889</v>
      </c>
      <c r="C14" s="46" t="str">
        <f t="shared" si="4"/>
        <v>Канада</v>
      </c>
      <c r="D14" s="46" t="str">
        <f t="shared" si="5"/>
        <v>США</v>
      </c>
      <c r="E14" s="46" t="str">
        <f t="shared" si="6"/>
        <v>⁠NightLovell</v>
      </c>
      <c r="F14" s="46" t="str">
        <f t="shared" si="7"/>
        <v>Handzus</v>
      </c>
      <c r="G14" s="39">
        <f t="shared" si="8"/>
        <v>0</v>
      </c>
      <c r="H14" s="19"/>
      <c r="I14" s="39">
        <f t="shared" si="9"/>
        <v>0</v>
      </c>
      <c r="J14" s="19"/>
      <c r="K14" s="46">
        <v>0.0</v>
      </c>
      <c r="L14" s="46">
        <v>0.0</v>
      </c>
      <c r="M14" s="12"/>
      <c r="N14" s="12"/>
      <c r="O14" s="12"/>
      <c r="P14" s="12"/>
      <c r="Q14" s="12"/>
      <c r="R14" s="12"/>
      <c r="S14" s="12"/>
      <c r="T14" s="47">
        <v>117.0</v>
      </c>
      <c r="U14" s="48" t="str">
        <f t="shared" si="10"/>
        <v>8:08 Bullet shot Cup (Канада) ⁠NightLovell  - (США) Handzus</v>
      </c>
      <c r="V14" s="12" t="str">
        <f t="shared" si="11"/>
        <v>0:0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49" t="s">
        <v>0</v>
      </c>
      <c r="B15" s="45">
        <v>0.3416666666666667</v>
      </c>
      <c r="C15" s="50" t="str">
        <f t="shared" ref="C15:C20" si="12">TRIM($D$6)</f>
        <v>Швеция</v>
      </c>
      <c r="D15" s="46" t="str">
        <f t="shared" si="5"/>
        <v>США</v>
      </c>
      <c r="E15" s="50" t="str">
        <f t="shared" ref="E15:E20" si="13">$E$6</f>
        <v>rio2k</v>
      </c>
      <c r="F15" s="46" t="str">
        <f t="shared" si="7"/>
        <v>Handzus</v>
      </c>
      <c r="G15" s="39">
        <f t="shared" si="8"/>
        <v>1</v>
      </c>
      <c r="H15" s="19"/>
      <c r="I15" s="39">
        <f t="shared" si="9"/>
        <v>2</v>
      </c>
      <c r="J15" s="19"/>
      <c r="K15" s="46">
        <v>1.0</v>
      </c>
      <c r="L15" s="46">
        <v>2.0</v>
      </c>
      <c r="M15" s="12"/>
      <c r="N15" s="12"/>
      <c r="O15" s="12"/>
      <c r="P15" s="12"/>
      <c r="Q15" s="12"/>
      <c r="R15" s="12"/>
      <c r="S15" s="12"/>
      <c r="T15" s="47">
        <v>118.0</v>
      </c>
      <c r="U15" s="48" t="str">
        <f t="shared" si="10"/>
        <v>8:12 Bullet shot Cup (Швеция) rio2k  - (США) Handzus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0.34444444444444444</v>
      </c>
      <c r="C16" s="50" t="str">
        <f t="shared" si="12"/>
        <v>Швеция</v>
      </c>
      <c r="D16" s="46" t="str">
        <f t="shared" si="5"/>
        <v>США</v>
      </c>
      <c r="E16" s="50" t="str">
        <f t="shared" si="13"/>
        <v>rio2k</v>
      </c>
      <c r="F16" s="46" t="str">
        <f t="shared" si="7"/>
        <v>Handzus</v>
      </c>
      <c r="G16" s="39">
        <f t="shared" si="8"/>
        <v>1</v>
      </c>
      <c r="H16" s="19"/>
      <c r="I16" s="39">
        <f t="shared" si="9"/>
        <v>1</v>
      </c>
      <c r="J16" s="19"/>
      <c r="K16" s="46">
        <v>1.0</v>
      </c>
      <c r="L16" s="46">
        <v>1.0</v>
      </c>
      <c r="M16" s="12"/>
      <c r="N16" s="12"/>
      <c r="O16" s="12"/>
      <c r="P16" s="12"/>
      <c r="Q16" s="12"/>
      <c r="R16" s="12"/>
      <c r="S16" s="12"/>
      <c r="T16" s="47">
        <v>119.0</v>
      </c>
      <c r="U16" s="48" t="str">
        <f t="shared" si="10"/>
        <v>8:16 Bullet shot Cup (Швеция) rio2k  - (США) Handzus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0.3472222222222222</v>
      </c>
      <c r="C17" s="50" t="str">
        <f t="shared" si="12"/>
        <v>Швеция</v>
      </c>
      <c r="D17" s="46" t="str">
        <f t="shared" si="5"/>
        <v>США</v>
      </c>
      <c r="E17" s="50" t="str">
        <f t="shared" si="13"/>
        <v>rio2k</v>
      </c>
      <c r="F17" s="46" t="str">
        <f t="shared" si="7"/>
        <v>Handzus</v>
      </c>
      <c r="G17" s="39">
        <f t="shared" si="8"/>
        <v>2</v>
      </c>
      <c r="H17" s="19"/>
      <c r="I17" s="39">
        <f t="shared" si="9"/>
        <v>2</v>
      </c>
      <c r="J17" s="19"/>
      <c r="K17" s="46">
        <v>2.0</v>
      </c>
      <c r="L17" s="46">
        <v>2.0</v>
      </c>
      <c r="M17" s="12"/>
      <c r="N17" s="12"/>
      <c r="O17" s="12"/>
      <c r="P17" s="12"/>
      <c r="Q17" s="12"/>
      <c r="R17" s="12"/>
      <c r="S17" s="12"/>
      <c r="T17" s="47">
        <v>120.0</v>
      </c>
      <c r="U17" s="48" t="str">
        <f t="shared" si="10"/>
        <v>8:20 Bullet shot Cup (Швеция) rio2k  - (США) Handzus</v>
      </c>
      <c r="V17" s="12" t="str">
        <f t="shared" si="11"/>
        <v>2:2</v>
      </c>
      <c r="W17" s="12"/>
      <c r="X17" s="12"/>
      <c r="Y17" s="12"/>
      <c r="Z17" s="5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3" t="s">
        <v>0</v>
      </c>
      <c r="B18" s="45">
        <v>0.35</v>
      </c>
      <c r="C18" s="50" t="str">
        <f t="shared" si="12"/>
        <v>Швеция</v>
      </c>
      <c r="D18" s="50" t="str">
        <f t="shared" ref="D18:D23" si="14">TRIM($D$4)</f>
        <v>Канада</v>
      </c>
      <c r="E18" s="50" t="str">
        <f t="shared" si="13"/>
        <v>rio2k</v>
      </c>
      <c r="F18" s="46" t="str">
        <f t="shared" ref="F18:F23" si="15">$E$4</f>
        <v>⁠NightLovell</v>
      </c>
      <c r="G18" s="39">
        <f t="shared" si="8"/>
        <v>0</v>
      </c>
      <c r="H18" s="19"/>
      <c r="I18" s="39">
        <f t="shared" si="9"/>
        <v>0</v>
      </c>
      <c r="J18" s="19"/>
      <c r="K18" s="46">
        <v>0.0</v>
      </c>
      <c r="L18" s="46">
        <v>0.0</v>
      </c>
      <c r="M18" s="12"/>
      <c r="N18" s="12"/>
      <c r="O18" s="12"/>
      <c r="P18" s="12"/>
      <c r="Q18" s="12"/>
      <c r="R18" s="12"/>
      <c r="S18" s="12"/>
      <c r="T18" s="47">
        <v>121.0</v>
      </c>
      <c r="U18" s="48" t="str">
        <f t="shared" si="10"/>
        <v>8:24 Bullet shot Cup (Швеция) rio2k  - (Канада) ⁠NightLovell</v>
      </c>
      <c r="V18" s="12" t="str">
        <f t="shared" si="11"/>
        <v>0:0</v>
      </c>
      <c r="W18" s="12"/>
      <c r="X18" s="12"/>
      <c r="Y18" s="12"/>
      <c r="Z18" s="5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3"/>
      <c r="B19" s="45">
        <v>0.3527777777777778</v>
      </c>
      <c r="C19" s="50" t="str">
        <f t="shared" si="12"/>
        <v>Швеция</v>
      </c>
      <c r="D19" s="50" t="str">
        <f t="shared" si="14"/>
        <v>Канада</v>
      </c>
      <c r="E19" s="50" t="str">
        <f t="shared" si="13"/>
        <v>rio2k</v>
      </c>
      <c r="F19" s="46" t="str">
        <f t="shared" si="15"/>
        <v>⁠NightLovell</v>
      </c>
      <c r="G19" s="39">
        <f t="shared" si="8"/>
        <v>1</v>
      </c>
      <c r="H19" s="19"/>
      <c r="I19" s="39">
        <f t="shared" ref="I19:I23" si="16">SUM(L19,O19)</f>
        <v>1</v>
      </c>
      <c r="J19" s="19"/>
      <c r="K19" s="46">
        <v>1.0</v>
      </c>
      <c r="L19" s="46">
        <v>1.0</v>
      </c>
      <c r="M19" s="12"/>
      <c r="N19" s="12"/>
      <c r="O19" s="12"/>
      <c r="P19" s="12"/>
      <c r="Q19" s="12"/>
      <c r="R19" s="12"/>
      <c r="S19" s="12"/>
      <c r="T19" s="47">
        <v>122.0</v>
      </c>
      <c r="U19" s="48" t="str">
        <f t="shared" si="10"/>
        <v>8:28 Bullet shot Cup (Швеция) rio2k  - (Канада) ⁠NightLovell</v>
      </c>
      <c r="V19" s="12" t="str">
        <f t="shared" si="11"/>
        <v>1:1</v>
      </c>
      <c r="W19" s="12"/>
      <c r="X19" s="54"/>
      <c r="Y19" s="12"/>
      <c r="Z19" s="5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0.35555555555555557</v>
      </c>
      <c r="C20" s="50" t="str">
        <f t="shared" si="12"/>
        <v>Швеция</v>
      </c>
      <c r="D20" s="50" t="str">
        <f t="shared" si="14"/>
        <v>Канада</v>
      </c>
      <c r="E20" s="50" t="str">
        <f t="shared" si="13"/>
        <v>rio2k</v>
      </c>
      <c r="F20" s="46" t="str">
        <f t="shared" si="15"/>
        <v>⁠NightLovell</v>
      </c>
      <c r="G20" s="39">
        <f t="shared" si="8"/>
        <v>2</v>
      </c>
      <c r="H20" s="19"/>
      <c r="I20" s="39">
        <f t="shared" si="16"/>
        <v>2</v>
      </c>
      <c r="J20" s="19"/>
      <c r="K20" s="46">
        <v>2.0</v>
      </c>
      <c r="L20" s="46">
        <v>2.0</v>
      </c>
      <c r="M20" s="12"/>
      <c r="N20" s="12"/>
      <c r="O20" s="12"/>
      <c r="P20" s="12"/>
      <c r="Q20" s="12"/>
      <c r="R20" s="12"/>
      <c r="S20" s="12"/>
      <c r="T20" s="47">
        <v>123.0</v>
      </c>
      <c r="U20" s="48" t="str">
        <f t="shared" si="10"/>
        <v>8:32 Bullet shot Cup (Швеция) rio2k  - (Канада) ⁠NightLovell</v>
      </c>
      <c r="V20" s="12" t="str">
        <f t="shared" si="11"/>
        <v>2:2</v>
      </c>
      <c r="W20" s="12"/>
      <c r="X20" s="54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0.35833333333333334</v>
      </c>
      <c r="C21" s="46" t="str">
        <f t="shared" ref="C21:C26" si="17">TRIM($D$5)</f>
        <v>США</v>
      </c>
      <c r="D21" s="50" t="str">
        <f t="shared" si="14"/>
        <v>Канада</v>
      </c>
      <c r="E21" s="46" t="str">
        <f t="shared" ref="E21:E26" si="18">$E$5</f>
        <v>Handzus</v>
      </c>
      <c r="F21" s="46" t="str">
        <f t="shared" si="15"/>
        <v>⁠NightLovell</v>
      </c>
      <c r="G21" s="39">
        <f t="shared" si="8"/>
        <v>1</v>
      </c>
      <c r="H21" s="19"/>
      <c r="I21" s="39">
        <f t="shared" si="16"/>
        <v>1</v>
      </c>
      <c r="J21" s="19"/>
      <c r="K21" s="46">
        <v>1.0</v>
      </c>
      <c r="L21" s="46">
        <v>1.0</v>
      </c>
      <c r="M21" s="12"/>
      <c r="N21" s="12"/>
      <c r="O21" s="12"/>
      <c r="P21" s="12"/>
      <c r="Q21" s="12"/>
      <c r="R21" s="12"/>
      <c r="S21" s="12"/>
      <c r="T21" s="47">
        <v>124.0</v>
      </c>
      <c r="U21" s="48" t="str">
        <f t="shared" si="10"/>
        <v>8:36 Bullet shot Cup (США) Handzus  - (Канада) ⁠NightLovell</v>
      </c>
      <c r="V21" s="12" t="str">
        <f t="shared" si="11"/>
        <v>1:1</v>
      </c>
      <c r="W21" s="12"/>
      <c r="X21" s="54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0.3611111111111111</v>
      </c>
      <c r="C22" s="46" t="str">
        <f t="shared" si="17"/>
        <v>США</v>
      </c>
      <c r="D22" s="50" t="str">
        <f t="shared" si="14"/>
        <v>Канада</v>
      </c>
      <c r="E22" s="46" t="str">
        <f t="shared" si="18"/>
        <v>Handzus</v>
      </c>
      <c r="F22" s="46" t="str">
        <f t="shared" si="15"/>
        <v>⁠NightLovell</v>
      </c>
      <c r="G22" s="39">
        <f t="shared" si="8"/>
        <v>0</v>
      </c>
      <c r="H22" s="19"/>
      <c r="I22" s="39">
        <f t="shared" si="16"/>
        <v>2</v>
      </c>
      <c r="J22" s="19"/>
      <c r="K22" s="46">
        <v>0.0</v>
      </c>
      <c r="L22" s="46">
        <v>2.0</v>
      </c>
      <c r="M22" s="12"/>
      <c r="N22" s="12"/>
      <c r="O22" s="12"/>
      <c r="P22" s="12"/>
      <c r="Q22" s="12"/>
      <c r="R22" s="12"/>
      <c r="S22" s="12"/>
      <c r="T22" s="47">
        <v>125.0</v>
      </c>
      <c r="U22" s="48" t="str">
        <f t="shared" si="10"/>
        <v>8:40 Bullet shot Cup (США) Handzus  - (Канада) ⁠NightLovell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0.3638888888888889</v>
      </c>
      <c r="C23" s="46" t="str">
        <f t="shared" si="17"/>
        <v>США</v>
      </c>
      <c r="D23" s="50" t="str">
        <f t="shared" si="14"/>
        <v>Канада</v>
      </c>
      <c r="E23" s="46" t="str">
        <f t="shared" si="18"/>
        <v>Handzus</v>
      </c>
      <c r="F23" s="46" t="str">
        <f t="shared" si="15"/>
        <v>⁠NightLovell</v>
      </c>
      <c r="G23" s="39">
        <f t="shared" si="8"/>
        <v>1</v>
      </c>
      <c r="H23" s="19"/>
      <c r="I23" s="39">
        <f t="shared" si="16"/>
        <v>2</v>
      </c>
      <c r="J23" s="19"/>
      <c r="K23" s="46">
        <v>1.0</v>
      </c>
      <c r="L23" s="46">
        <v>2.0</v>
      </c>
      <c r="M23" s="12"/>
      <c r="N23" s="12"/>
      <c r="O23" s="12"/>
      <c r="P23" s="12"/>
      <c r="Q23" s="12"/>
      <c r="R23" s="12"/>
      <c r="S23" s="12"/>
      <c r="T23" s="47">
        <v>126.0</v>
      </c>
      <c r="U23" s="48" t="str">
        <f t="shared" si="10"/>
        <v>8:44 Bullet shot Cup (США) Handzus  - (Канада) ⁠NightLovell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0.36666666666666664</v>
      </c>
      <c r="C24" s="46" t="str">
        <f t="shared" si="17"/>
        <v>США</v>
      </c>
      <c r="D24" s="50" t="str">
        <f t="shared" ref="D24:D29" si="19">TRIM($D$6)</f>
        <v>Швеция</v>
      </c>
      <c r="E24" s="46" t="str">
        <f t="shared" si="18"/>
        <v>Handzus</v>
      </c>
      <c r="F24" s="50" t="str">
        <f t="shared" ref="F24:F29" si="20">$E$6</f>
        <v>rio2k</v>
      </c>
      <c r="G24" s="39">
        <f t="shared" si="8"/>
        <v>0</v>
      </c>
      <c r="H24" s="19"/>
      <c r="I24" s="39">
        <f t="shared" ref="I24:I30" si="21">SUM(L24)</f>
        <v>0</v>
      </c>
      <c r="J24" s="19"/>
      <c r="K24" s="46">
        <v>0.0</v>
      </c>
      <c r="L24" s="46">
        <v>0.0</v>
      </c>
      <c r="M24" s="12"/>
      <c r="N24" s="12"/>
      <c r="O24" s="12"/>
      <c r="P24" s="12"/>
      <c r="Q24" s="12"/>
      <c r="R24" s="12"/>
      <c r="S24" s="12"/>
      <c r="T24" s="47">
        <v>127.0</v>
      </c>
      <c r="U24" s="48" t="str">
        <f t="shared" si="10"/>
        <v>8:48 Bullet shot Cup (США) Handzus  - (Швеция) rio2k</v>
      </c>
      <c r="V24" s="12" t="str">
        <f t="shared" si="11"/>
        <v>0:0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 t="s">
        <v>0</v>
      </c>
      <c r="B25" s="45">
        <v>0.36944444444444446</v>
      </c>
      <c r="C25" s="46" t="str">
        <f t="shared" si="17"/>
        <v>США</v>
      </c>
      <c r="D25" s="50" t="str">
        <f t="shared" si="19"/>
        <v>Швеция</v>
      </c>
      <c r="E25" s="46" t="str">
        <f t="shared" si="18"/>
        <v>Handzus</v>
      </c>
      <c r="F25" s="50" t="str">
        <f t="shared" si="20"/>
        <v>rio2k</v>
      </c>
      <c r="G25" s="39">
        <f t="shared" si="8"/>
        <v>2</v>
      </c>
      <c r="H25" s="19"/>
      <c r="I25" s="39">
        <f t="shared" si="21"/>
        <v>3</v>
      </c>
      <c r="J25" s="19"/>
      <c r="K25" s="46">
        <v>2.0</v>
      </c>
      <c r="L25" s="46">
        <v>3.0</v>
      </c>
      <c r="M25" s="12"/>
      <c r="N25" s="12"/>
      <c r="O25" s="12"/>
      <c r="P25" s="12"/>
      <c r="Q25" s="12"/>
      <c r="R25" s="12"/>
      <c r="S25" s="12"/>
      <c r="T25" s="47">
        <v>128.0</v>
      </c>
      <c r="U25" s="48" t="str">
        <f t="shared" si="10"/>
        <v>8:52 Bullet shot Cup (США) Handzus  - (Швеция) rio2k</v>
      </c>
      <c r="V25" s="12" t="str">
        <f t="shared" si="11"/>
        <v>2:3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0.37222222222222223</v>
      </c>
      <c r="C26" s="46" t="str">
        <f t="shared" si="17"/>
        <v>США</v>
      </c>
      <c r="D26" s="50" t="str">
        <f t="shared" si="19"/>
        <v>Швеция</v>
      </c>
      <c r="E26" s="46" t="str">
        <f t="shared" si="18"/>
        <v>Handzus</v>
      </c>
      <c r="F26" s="50" t="str">
        <f t="shared" si="20"/>
        <v>rio2k</v>
      </c>
      <c r="G26" s="39">
        <f t="shared" si="8"/>
        <v>0</v>
      </c>
      <c r="H26" s="19"/>
      <c r="I26" s="39">
        <f t="shared" si="21"/>
        <v>1</v>
      </c>
      <c r="J26" s="19"/>
      <c r="K26" s="46">
        <v>0.0</v>
      </c>
      <c r="L26" s="46">
        <v>1.0</v>
      </c>
      <c r="M26" s="12"/>
      <c r="N26" s="12"/>
      <c r="O26" s="12"/>
      <c r="P26" s="12"/>
      <c r="Q26" s="12"/>
      <c r="R26" s="12"/>
      <c r="S26" s="12"/>
      <c r="T26" s="47">
        <v>129.0</v>
      </c>
      <c r="U26" s="48" t="str">
        <f t="shared" si="10"/>
        <v>8:56 Bullet shot Cup (США) Handzus  - (Швеция) rio2k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0.375</v>
      </c>
      <c r="C27" s="50" t="str">
        <f t="shared" ref="C27:C32" si="22">TRIM($D$4)</f>
        <v>Канада</v>
      </c>
      <c r="D27" s="50" t="str">
        <f t="shared" si="19"/>
        <v>Швеция</v>
      </c>
      <c r="E27" s="46" t="str">
        <f t="shared" ref="E27:E32" si="23">$E$4</f>
        <v>⁠NightLovell</v>
      </c>
      <c r="F27" s="50" t="str">
        <f t="shared" si="20"/>
        <v>rio2k</v>
      </c>
      <c r="G27" s="39">
        <f t="shared" si="8"/>
        <v>2</v>
      </c>
      <c r="H27" s="19"/>
      <c r="I27" s="39">
        <f t="shared" si="21"/>
        <v>2</v>
      </c>
      <c r="J27" s="19"/>
      <c r="K27" s="46">
        <v>2.0</v>
      </c>
      <c r="L27" s="46">
        <v>2.0</v>
      </c>
      <c r="M27" s="12"/>
      <c r="N27" s="12"/>
      <c r="O27" s="12"/>
      <c r="P27" s="12"/>
      <c r="Q27" s="12"/>
      <c r="R27" s="12"/>
      <c r="S27" s="12"/>
      <c r="T27" s="47">
        <v>130.0</v>
      </c>
      <c r="U27" s="48" t="str">
        <f t="shared" si="10"/>
        <v>9:00 Bullet shot Cup (Канада) ⁠NightLovell  - (Швеция) rio2k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0.37777777777777777</v>
      </c>
      <c r="C28" s="50" t="str">
        <f t="shared" si="22"/>
        <v>Канада</v>
      </c>
      <c r="D28" s="50" t="str">
        <f t="shared" si="19"/>
        <v>Швеция</v>
      </c>
      <c r="E28" s="46" t="str">
        <f t="shared" si="23"/>
        <v>⁠NightLovell</v>
      </c>
      <c r="F28" s="50" t="str">
        <f t="shared" si="20"/>
        <v>rio2k</v>
      </c>
      <c r="G28" s="39">
        <f t="shared" si="8"/>
        <v>1</v>
      </c>
      <c r="H28" s="19"/>
      <c r="I28" s="39">
        <f t="shared" si="21"/>
        <v>2</v>
      </c>
      <c r="J28" s="19"/>
      <c r="K28" s="46">
        <v>1.0</v>
      </c>
      <c r="L28" s="46">
        <v>2.0</v>
      </c>
      <c r="M28" s="12"/>
      <c r="N28" s="12"/>
      <c r="O28" s="12"/>
      <c r="P28" s="12"/>
      <c r="Q28" s="12"/>
      <c r="R28" s="12"/>
      <c r="S28" s="12"/>
      <c r="T28" s="47">
        <v>131.0</v>
      </c>
      <c r="U28" s="48" t="str">
        <f t="shared" si="10"/>
        <v>9:04 Bullet shot Cup (Канада) ⁠NightLovell  - (Швеция) rio2k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0.38055555555555554</v>
      </c>
      <c r="C29" s="50" t="str">
        <f t="shared" si="22"/>
        <v>Канада</v>
      </c>
      <c r="D29" s="50" t="str">
        <f t="shared" si="19"/>
        <v>Швеция</v>
      </c>
      <c r="E29" s="46" t="str">
        <f t="shared" si="23"/>
        <v>⁠NightLovell</v>
      </c>
      <c r="F29" s="50" t="str">
        <f t="shared" si="20"/>
        <v>rio2k</v>
      </c>
      <c r="G29" s="39">
        <f t="shared" si="8"/>
        <v>1</v>
      </c>
      <c r="H29" s="19"/>
      <c r="I29" s="39">
        <f t="shared" si="21"/>
        <v>0</v>
      </c>
      <c r="J29" s="19"/>
      <c r="K29" s="46">
        <v>1.0</v>
      </c>
      <c r="L29" s="46">
        <v>0.0</v>
      </c>
      <c r="M29" s="12"/>
      <c r="N29" s="12"/>
      <c r="O29" s="12"/>
      <c r="P29" s="12"/>
      <c r="Q29" s="12"/>
      <c r="R29" s="12"/>
      <c r="S29" s="12"/>
      <c r="T29" s="47">
        <v>132.0</v>
      </c>
      <c r="U29" s="48" t="str">
        <f t="shared" si="10"/>
        <v>9:08 Bullet shot Cup (Канада) ⁠NightLovell  - (Швеция) rio2k</v>
      </c>
      <c r="V29" s="12" t="str">
        <f t="shared" si="11"/>
        <v>1:0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0.38333333333333336</v>
      </c>
      <c r="C30" s="50" t="str">
        <f t="shared" si="22"/>
        <v>Канада</v>
      </c>
      <c r="D30" s="46" t="str">
        <f t="shared" ref="D30:D35" si="24">TRIM($D$5)</f>
        <v>США</v>
      </c>
      <c r="E30" s="46" t="str">
        <f t="shared" si="23"/>
        <v>⁠NightLovell</v>
      </c>
      <c r="F30" s="46" t="str">
        <f t="shared" ref="F30:F35" si="25">$E$5</f>
        <v>Handzus</v>
      </c>
      <c r="G30" s="39">
        <f t="shared" si="8"/>
        <v>1</v>
      </c>
      <c r="H30" s="19"/>
      <c r="I30" s="39">
        <f t="shared" si="21"/>
        <v>1</v>
      </c>
      <c r="J30" s="19"/>
      <c r="K30" s="46">
        <v>1.0</v>
      </c>
      <c r="L30" s="46">
        <v>1.0</v>
      </c>
      <c r="M30" s="12"/>
      <c r="N30" s="12"/>
      <c r="O30" s="12"/>
      <c r="P30" s="12"/>
      <c r="Q30" s="12"/>
      <c r="R30" s="12"/>
      <c r="S30" s="12"/>
      <c r="T30" s="47">
        <v>133.0</v>
      </c>
      <c r="U30" s="48" t="str">
        <f t="shared" si="10"/>
        <v>9:12 Bullet shot Cup (Канада) ⁠NightLovell  - (США) Handzus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 t="s">
        <v>0</v>
      </c>
      <c r="B31" s="45">
        <v>0.3861111111111111</v>
      </c>
      <c r="C31" s="50" t="str">
        <f t="shared" si="22"/>
        <v>Канада</v>
      </c>
      <c r="D31" s="46" t="str">
        <f t="shared" si="24"/>
        <v>США</v>
      </c>
      <c r="E31" s="46" t="str">
        <f t="shared" si="23"/>
        <v>⁠NightLovell</v>
      </c>
      <c r="F31" s="46" t="str">
        <f t="shared" si="25"/>
        <v>Handzus</v>
      </c>
      <c r="G31" s="39">
        <f t="shared" si="8"/>
        <v>1</v>
      </c>
      <c r="H31" s="19"/>
      <c r="I31" s="39">
        <f t="shared" ref="I31:I35" si="26">SUM(L31,O31)</f>
        <v>2</v>
      </c>
      <c r="J31" s="19"/>
      <c r="K31" s="46">
        <v>1.0</v>
      </c>
      <c r="L31" s="46">
        <v>2.0</v>
      </c>
      <c r="M31" s="12"/>
      <c r="N31" s="12"/>
      <c r="O31" s="12"/>
      <c r="P31" s="12"/>
      <c r="Q31" s="12"/>
      <c r="R31" s="12"/>
      <c r="S31" s="12"/>
      <c r="T31" s="47">
        <v>134.0</v>
      </c>
      <c r="U31" s="48" t="str">
        <f t="shared" si="10"/>
        <v>9:16 Bullet shot Cup (Канада) ⁠NightLovell  - (США) Handzus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0.3888888888888889</v>
      </c>
      <c r="C32" s="50" t="str">
        <f t="shared" si="22"/>
        <v>Канада</v>
      </c>
      <c r="D32" s="46" t="str">
        <f t="shared" si="24"/>
        <v>США</v>
      </c>
      <c r="E32" s="46" t="str">
        <f t="shared" si="23"/>
        <v>⁠NightLovell</v>
      </c>
      <c r="F32" s="46" t="str">
        <f t="shared" si="25"/>
        <v>Handzus</v>
      </c>
      <c r="G32" s="39">
        <f t="shared" si="8"/>
        <v>2</v>
      </c>
      <c r="H32" s="19"/>
      <c r="I32" s="39">
        <f t="shared" si="26"/>
        <v>1</v>
      </c>
      <c r="J32" s="19"/>
      <c r="K32" s="46">
        <v>2.0</v>
      </c>
      <c r="L32" s="46">
        <v>1.0</v>
      </c>
      <c r="M32" s="12"/>
      <c r="N32" s="12"/>
      <c r="O32" s="12"/>
      <c r="P32" s="12"/>
      <c r="Q32" s="12"/>
      <c r="R32" s="12"/>
      <c r="S32" s="12"/>
      <c r="T32" s="47">
        <v>135.0</v>
      </c>
      <c r="U32" s="48" t="str">
        <f t="shared" si="10"/>
        <v>9:20 Bullet shot Cup (Канада) ⁠NightLovell  - (США) Handzus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0.39166666666666666</v>
      </c>
      <c r="C33" s="50" t="str">
        <f t="shared" ref="C33:C38" si="27">TRIM($D$6)</f>
        <v>Швеция</v>
      </c>
      <c r="D33" s="46" t="str">
        <f t="shared" si="24"/>
        <v>США</v>
      </c>
      <c r="E33" s="46" t="str">
        <f t="shared" ref="E33:E38" si="28">$E$6</f>
        <v>rio2k</v>
      </c>
      <c r="F33" s="46" t="str">
        <f t="shared" si="25"/>
        <v>Handzus</v>
      </c>
      <c r="G33" s="39">
        <f t="shared" si="8"/>
        <v>0</v>
      </c>
      <c r="H33" s="19"/>
      <c r="I33" s="39">
        <f t="shared" si="26"/>
        <v>0</v>
      </c>
      <c r="J33" s="19"/>
      <c r="K33" s="46">
        <v>0.0</v>
      </c>
      <c r="L33" s="46">
        <v>0.0</v>
      </c>
      <c r="M33" s="12"/>
      <c r="N33" s="12"/>
      <c r="O33" s="12"/>
      <c r="P33" s="12"/>
      <c r="Q33" s="12"/>
      <c r="R33" s="12"/>
      <c r="S33" s="12"/>
      <c r="T33" s="47">
        <v>136.0</v>
      </c>
      <c r="U33" s="48" t="str">
        <f t="shared" si="10"/>
        <v>9:24 Bullet shot Cup (Швеция) rio2k  - (США) Handzus</v>
      </c>
      <c r="V33" s="12" t="str">
        <f t="shared" si="11"/>
        <v>0:0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0.39444444444444443</v>
      </c>
      <c r="C34" s="50" t="str">
        <f t="shared" si="27"/>
        <v>Швеция</v>
      </c>
      <c r="D34" s="46" t="str">
        <f t="shared" si="24"/>
        <v>США</v>
      </c>
      <c r="E34" s="46" t="str">
        <f t="shared" si="28"/>
        <v>rio2k</v>
      </c>
      <c r="F34" s="46" t="str">
        <f t="shared" si="25"/>
        <v>Handzus</v>
      </c>
      <c r="G34" s="39">
        <f t="shared" si="8"/>
        <v>3</v>
      </c>
      <c r="H34" s="19"/>
      <c r="I34" s="39">
        <f t="shared" si="26"/>
        <v>3</v>
      </c>
      <c r="J34" s="19"/>
      <c r="K34" s="46">
        <v>3.0</v>
      </c>
      <c r="L34" s="46">
        <v>3.0</v>
      </c>
      <c r="M34" s="12"/>
      <c r="N34" s="12"/>
      <c r="O34" s="12"/>
      <c r="P34" s="12"/>
      <c r="Q34" s="12"/>
      <c r="R34" s="12"/>
      <c r="S34" s="12"/>
      <c r="T34" s="47">
        <v>137.0</v>
      </c>
      <c r="U34" s="48" t="str">
        <f t="shared" si="10"/>
        <v>9:28 Bullet shot Cup (Швеция) rio2k  - (США) Handzus</v>
      </c>
      <c r="V34" s="12" t="str">
        <f t="shared" si="11"/>
        <v>3:3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0.3972222222222222</v>
      </c>
      <c r="C35" s="50" t="str">
        <f t="shared" si="27"/>
        <v>Швеция</v>
      </c>
      <c r="D35" s="46" t="str">
        <f t="shared" si="24"/>
        <v>США</v>
      </c>
      <c r="E35" s="46" t="str">
        <f t="shared" si="28"/>
        <v>rio2k</v>
      </c>
      <c r="F35" s="46" t="str">
        <f t="shared" si="25"/>
        <v>Handzus</v>
      </c>
      <c r="G35" s="39">
        <f t="shared" si="8"/>
        <v>0</v>
      </c>
      <c r="H35" s="19"/>
      <c r="I35" s="39">
        <f t="shared" si="26"/>
        <v>0</v>
      </c>
      <c r="J35" s="19"/>
      <c r="K35" s="46">
        <v>0.0</v>
      </c>
      <c r="L35" s="46">
        <v>0.0</v>
      </c>
      <c r="M35" s="12"/>
      <c r="N35" s="12"/>
      <c r="O35" s="12"/>
      <c r="P35" s="12"/>
      <c r="Q35" s="12"/>
      <c r="R35" s="12"/>
      <c r="S35" s="12"/>
      <c r="T35" s="47">
        <v>138.0</v>
      </c>
      <c r="U35" s="48" t="str">
        <f t="shared" si="10"/>
        <v>9:32 Bullet shot Cup (Швеция) rio2k  - (США) Handzus</v>
      </c>
      <c r="V35" s="12" t="str">
        <f t="shared" si="11"/>
        <v>0:0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0.4</v>
      </c>
      <c r="C36" s="50" t="str">
        <f t="shared" si="27"/>
        <v>Швеция</v>
      </c>
      <c r="D36" s="50" t="str">
        <f t="shared" ref="D36:D41" si="29">TRIM($D$4)</f>
        <v>Канада</v>
      </c>
      <c r="E36" s="50" t="str">
        <f t="shared" si="28"/>
        <v>rio2k</v>
      </c>
      <c r="F36" s="46" t="str">
        <f t="shared" ref="F36:F41" si="30">$E$4</f>
        <v>⁠NightLovell</v>
      </c>
      <c r="G36" s="39">
        <f t="shared" si="8"/>
        <v>1</v>
      </c>
      <c r="H36" s="19"/>
      <c r="I36" s="39">
        <f t="shared" ref="I36:I42" si="31">SUM(L36)</f>
        <v>2</v>
      </c>
      <c r="J36" s="19"/>
      <c r="K36" s="46">
        <v>1.0</v>
      </c>
      <c r="L36" s="46">
        <v>2.0</v>
      </c>
      <c r="M36" s="12"/>
      <c r="N36" s="12"/>
      <c r="O36" s="12"/>
      <c r="P36" s="12"/>
      <c r="Q36" s="12"/>
      <c r="R36" s="12"/>
      <c r="S36" s="12"/>
      <c r="T36" s="47">
        <v>139.0</v>
      </c>
      <c r="U36" s="48" t="str">
        <f t="shared" si="10"/>
        <v>9:36 Bullet shot Cup (Швеция) rio2k  - (Канада) ⁠NightLovell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0.4027777777777778</v>
      </c>
      <c r="C37" s="50" t="str">
        <f t="shared" si="27"/>
        <v>Швеция</v>
      </c>
      <c r="D37" s="50" t="str">
        <f t="shared" si="29"/>
        <v>Канада</v>
      </c>
      <c r="E37" s="50" t="str">
        <f t="shared" si="28"/>
        <v>rio2k</v>
      </c>
      <c r="F37" s="46" t="str">
        <f t="shared" si="30"/>
        <v>⁠NightLovell</v>
      </c>
      <c r="G37" s="39">
        <f t="shared" si="8"/>
        <v>3</v>
      </c>
      <c r="H37" s="19"/>
      <c r="I37" s="39">
        <f t="shared" si="31"/>
        <v>2</v>
      </c>
      <c r="J37" s="19"/>
      <c r="K37" s="46">
        <v>3.0</v>
      </c>
      <c r="L37" s="46">
        <v>2.0</v>
      </c>
      <c r="M37" s="12"/>
      <c r="N37" s="12"/>
      <c r="O37" s="12"/>
      <c r="P37" s="12"/>
      <c r="Q37" s="12"/>
      <c r="R37" s="12"/>
      <c r="S37" s="12"/>
      <c r="T37" s="47">
        <v>140.0</v>
      </c>
      <c r="U37" s="48" t="str">
        <f t="shared" si="10"/>
        <v>9:40 Bullet shot Cup (Швеция) rio2k  - (Канада) ⁠NightLovell</v>
      </c>
      <c r="V37" s="12" t="str">
        <f t="shared" si="11"/>
        <v>3:2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0.40555555555555556</v>
      </c>
      <c r="C38" s="50" t="str">
        <f t="shared" si="27"/>
        <v>Швеция</v>
      </c>
      <c r="D38" s="50" t="str">
        <f t="shared" si="29"/>
        <v>Канада</v>
      </c>
      <c r="E38" s="50" t="str">
        <f t="shared" si="28"/>
        <v>rio2k</v>
      </c>
      <c r="F38" s="46" t="str">
        <f t="shared" si="30"/>
        <v>⁠NightLovell</v>
      </c>
      <c r="G38" s="39">
        <f t="shared" si="8"/>
        <v>2</v>
      </c>
      <c r="H38" s="19"/>
      <c r="I38" s="39">
        <f t="shared" si="31"/>
        <v>2</v>
      </c>
      <c r="J38" s="19"/>
      <c r="K38" s="46">
        <v>2.0</v>
      </c>
      <c r="L38" s="46">
        <v>2.0</v>
      </c>
      <c r="M38" s="12"/>
      <c r="N38" s="12"/>
      <c r="O38" s="12"/>
      <c r="P38" s="12"/>
      <c r="Q38" s="12"/>
      <c r="R38" s="12"/>
      <c r="S38" s="12"/>
      <c r="T38" s="47">
        <v>141.0</v>
      </c>
      <c r="U38" s="48" t="str">
        <f t="shared" si="10"/>
        <v>9:44 Bullet shot Cup (Швеция) rio2k  - (Канада) ⁠NightLovell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0.4083333333333333</v>
      </c>
      <c r="C39" s="46" t="str">
        <f t="shared" ref="C39:C44" si="32">TRIM($D$5)</f>
        <v>США</v>
      </c>
      <c r="D39" s="50" t="str">
        <f t="shared" si="29"/>
        <v>Канада</v>
      </c>
      <c r="E39" s="46" t="str">
        <f t="shared" ref="E39:E44" si="33">$E$5</f>
        <v>Handzus</v>
      </c>
      <c r="F39" s="46" t="str">
        <f t="shared" si="30"/>
        <v>⁠NightLovell</v>
      </c>
      <c r="G39" s="39">
        <f t="shared" si="8"/>
        <v>3</v>
      </c>
      <c r="H39" s="19"/>
      <c r="I39" s="39">
        <f t="shared" si="31"/>
        <v>1</v>
      </c>
      <c r="J39" s="19"/>
      <c r="K39" s="46">
        <v>3.0</v>
      </c>
      <c r="L39" s="46">
        <v>1.0</v>
      </c>
      <c r="M39" s="12"/>
      <c r="N39" s="12"/>
      <c r="O39" s="12"/>
      <c r="P39" s="12"/>
      <c r="Q39" s="12"/>
      <c r="R39" s="12"/>
      <c r="S39" s="12"/>
      <c r="T39" s="47">
        <v>142.0</v>
      </c>
      <c r="U39" s="48" t="str">
        <f t="shared" si="10"/>
        <v>9:48 Bullet shot Cup (США) Handzus  - (Канада) ⁠NightLovell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4"/>
      <c r="B40" s="45">
        <v>0.4111111111111111</v>
      </c>
      <c r="C40" s="46" t="str">
        <f t="shared" si="32"/>
        <v>США</v>
      </c>
      <c r="D40" s="50" t="str">
        <f t="shared" si="29"/>
        <v>Канада</v>
      </c>
      <c r="E40" s="46" t="str">
        <f t="shared" si="33"/>
        <v>Handzus</v>
      </c>
      <c r="F40" s="46" t="str">
        <f t="shared" si="30"/>
        <v>⁠NightLovell</v>
      </c>
      <c r="G40" s="39">
        <f t="shared" si="8"/>
        <v>1</v>
      </c>
      <c r="H40" s="19"/>
      <c r="I40" s="39">
        <f t="shared" si="31"/>
        <v>1</v>
      </c>
      <c r="J40" s="19"/>
      <c r="K40" s="46">
        <v>1.0</v>
      </c>
      <c r="L40" s="46">
        <v>1.0</v>
      </c>
      <c r="M40" s="12"/>
      <c r="N40" s="12"/>
      <c r="O40" s="12"/>
      <c r="P40" s="12"/>
      <c r="Q40" s="12"/>
      <c r="R40" s="12"/>
      <c r="S40" s="12"/>
      <c r="T40" s="47">
        <v>143.0</v>
      </c>
      <c r="U40" s="48" t="str">
        <f t="shared" si="10"/>
        <v>9:52 Bullet shot Cup (США) Handzus  - (Канада) ⁠NightLovell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0.41388888888888886</v>
      </c>
      <c r="C41" s="46" t="str">
        <f t="shared" si="32"/>
        <v>США</v>
      </c>
      <c r="D41" s="50" t="str">
        <f t="shared" si="29"/>
        <v>Канада</v>
      </c>
      <c r="E41" s="46" t="str">
        <f t="shared" si="33"/>
        <v>Handzus</v>
      </c>
      <c r="F41" s="46" t="str">
        <f t="shared" si="30"/>
        <v>⁠NightLovell</v>
      </c>
      <c r="G41" s="39">
        <f t="shared" si="8"/>
        <v>2</v>
      </c>
      <c r="H41" s="19"/>
      <c r="I41" s="39">
        <f t="shared" si="31"/>
        <v>1</v>
      </c>
      <c r="J41" s="19"/>
      <c r="K41" s="46">
        <v>2.0</v>
      </c>
      <c r="L41" s="46">
        <v>1.0</v>
      </c>
      <c r="M41" s="12"/>
      <c r="N41" s="12"/>
      <c r="O41" s="12"/>
      <c r="P41" s="12"/>
      <c r="Q41" s="12"/>
      <c r="R41" s="12"/>
      <c r="S41" s="12"/>
      <c r="T41" s="47">
        <v>144.0</v>
      </c>
      <c r="U41" s="48" t="str">
        <f t="shared" si="10"/>
        <v>9:56 Bullet shot Cup (США) Handzus  - (Канада) ⁠NightLovell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0.4166666666666667</v>
      </c>
      <c r="C42" s="46" t="str">
        <f t="shared" si="32"/>
        <v>США</v>
      </c>
      <c r="D42" s="50" t="str">
        <f t="shared" ref="D42:D47" si="34">TRIM($D$6)</f>
        <v>Швеция</v>
      </c>
      <c r="E42" s="46" t="str">
        <f t="shared" si="33"/>
        <v>Handzus</v>
      </c>
      <c r="F42" s="46" t="str">
        <f t="shared" ref="F42:F47" si="35">$E$6</f>
        <v>rio2k</v>
      </c>
      <c r="G42" s="39">
        <f t="shared" si="8"/>
        <v>0</v>
      </c>
      <c r="H42" s="19"/>
      <c r="I42" s="39">
        <f t="shared" si="31"/>
        <v>1</v>
      </c>
      <c r="J42" s="19"/>
      <c r="K42" s="46">
        <v>0.0</v>
      </c>
      <c r="L42" s="46">
        <v>1.0</v>
      </c>
      <c r="M42" s="12"/>
      <c r="N42" s="12"/>
      <c r="O42" s="12"/>
      <c r="P42" s="12"/>
      <c r="Q42" s="12"/>
      <c r="R42" s="12"/>
      <c r="S42" s="12"/>
      <c r="T42" s="47">
        <v>145.0</v>
      </c>
      <c r="U42" s="48" t="str">
        <f t="shared" si="10"/>
        <v>10:00 Bullet shot Cup (США) Handzus  - (Швеция) rio2k</v>
      </c>
      <c r="V42" s="12" t="str">
        <f t="shared" si="11"/>
        <v>0:1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 t="s">
        <v>0</v>
      </c>
      <c r="B43" s="45">
        <v>0.41944444444444445</v>
      </c>
      <c r="C43" s="46" t="str">
        <f t="shared" si="32"/>
        <v>США</v>
      </c>
      <c r="D43" s="50" t="str">
        <f t="shared" si="34"/>
        <v>Швеция</v>
      </c>
      <c r="E43" s="46" t="str">
        <f t="shared" si="33"/>
        <v>Handzus</v>
      </c>
      <c r="F43" s="46" t="str">
        <f t="shared" si="35"/>
        <v>rio2k</v>
      </c>
      <c r="G43" s="39">
        <f t="shared" si="8"/>
        <v>1</v>
      </c>
      <c r="H43" s="19"/>
      <c r="I43" s="39">
        <f t="shared" ref="I43:I47" si="36">SUM(L43,O43)</f>
        <v>2</v>
      </c>
      <c r="J43" s="19"/>
      <c r="K43" s="46">
        <v>1.0</v>
      </c>
      <c r="L43" s="46">
        <v>2.0</v>
      </c>
      <c r="M43" s="12"/>
      <c r="N43" s="12"/>
      <c r="O43" s="12"/>
      <c r="P43" s="12"/>
      <c r="Q43" s="12"/>
      <c r="R43" s="12"/>
      <c r="S43" s="12"/>
      <c r="T43" s="47">
        <v>146.0</v>
      </c>
      <c r="U43" s="48" t="str">
        <f t="shared" si="10"/>
        <v>10:04 Bullet shot Cup (США) Handzus  - (Швеция) rio2k</v>
      </c>
      <c r="V43" s="12" t="str">
        <f t="shared" si="11"/>
        <v>1:2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0.4222222222222222</v>
      </c>
      <c r="C44" s="46" t="str">
        <f t="shared" si="32"/>
        <v>США</v>
      </c>
      <c r="D44" s="50" t="str">
        <f t="shared" si="34"/>
        <v>Швеция</v>
      </c>
      <c r="E44" s="46" t="str">
        <f t="shared" si="33"/>
        <v>Handzus</v>
      </c>
      <c r="F44" s="46" t="str">
        <f t="shared" si="35"/>
        <v>rio2k</v>
      </c>
      <c r="G44" s="39">
        <f t="shared" si="8"/>
        <v>2</v>
      </c>
      <c r="H44" s="19"/>
      <c r="I44" s="39">
        <f t="shared" si="36"/>
        <v>2</v>
      </c>
      <c r="J44" s="19"/>
      <c r="K44" s="46">
        <v>2.0</v>
      </c>
      <c r="L44" s="46">
        <v>2.0</v>
      </c>
      <c r="M44" s="12"/>
      <c r="N44" s="12"/>
      <c r="O44" s="12"/>
      <c r="P44" s="12"/>
      <c r="Q44" s="12"/>
      <c r="R44" s="12"/>
      <c r="S44" s="12"/>
      <c r="T44" s="47">
        <v>147.0</v>
      </c>
      <c r="U44" s="48" t="str">
        <f t="shared" si="10"/>
        <v>10:08 Bullet shot Cup (США) Handzus  - (Швеция) rio2k</v>
      </c>
      <c r="V44" s="12" t="str">
        <f t="shared" si="11"/>
        <v>2:2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0.425</v>
      </c>
      <c r="C45" s="50" t="str">
        <f t="shared" ref="C45:C49" si="37">TRIM($D$4)</f>
        <v>Канада</v>
      </c>
      <c r="D45" s="50" t="str">
        <f t="shared" si="34"/>
        <v>Швеция</v>
      </c>
      <c r="E45" s="46" t="str">
        <f t="shared" ref="E45:E49" si="38">$E$4</f>
        <v>⁠NightLovell</v>
      </c>
      <c r="F45" s="46" t="str">
        <f t="shared" si="35"/>
        <v>rio2k</v>
      </c>
      <c r="G45" s="39">
        <f t="shared" si="8"/>
        <v>2</v>
      </c>
      <c r="H45" s="19"/>
      <c r="I45" s="39">
        <f t="shared" si="36"/>
        <v>2</v>
      </c>
      <c r="J45" s="19"/>
      <c r="K45" s="46">
        <v>2.0</v>
      </c>
      <c r="L45" s="46">
        <v>2.0</v>
      </c>
      <c r="M45" s="12"/>
      <c r="N45" s="12"/>
      <c r="O45" s="12"/>
      <c r="P45" s="12"/>
      <c r="Q45" s="12"/>
      <c r="R45" s="12"/>
      <c r="S45" s="12"/>
      <c r="T45" s="47">
        <v>148.0</v>
      </c>
      <c r="U45" s="48" t="str">
        <f t="shared" si="10"/>
        <v>10:12 Bullet shot Cup (Канада) ⁠NightLovell  - (Швеция) rio2k</v>
      </c>
      <c r="V45" s="12" t="str">
        <f t="shared" si="11"/>
        <v>2:2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0.42777777777777776</v>
      </c>
      <c r="C46" s="50" t="str">
        <f t="shared" si="37"/>
        <v>Канада</v>
      </c>
      <c r="D46" s="50" t="str">
        <f t="shared" si="34"/>
        <v>Швеция</v>
      </c>
      <c r="E46" s="46" t="str">
        <f t="shared" si="38"/>
        <v>⁠NightLovell</v>
      </c>
      <c r="F46" s="46" t="str">
        <f t="shared" si="35"/>
        <v>rio2k</v>
      </c>
      <c r="G46" s="39">
        <f t="shared" si="8"/>
        <v>0</v>
      </c>
      <c r="H46" s="19"/>
      <c r="I46" s="39">
        <f t="shared" si="36"/>
        <v>0</v>
      </c>
      <c r="J46" s="19"/>
      <c r="K46" s="46">
        <v>0.0</v>
      </c>
      <c r="L46" s="46">
        <v>0.0</v>
      </c>
      <c r="M46" s="12"/>
      <c r="N46" s="12"/>
      <c r="O46" s="12"/>
      <c r="P46" s="12"/>
      <c r="Q46" s="12"/>
      <c r="R46" s="12"/>
      <c r="S46" s="12"/>
      <c r="T46" s="47">
        <v>149.0</v>
      </c>
      <c r="U46" s="48" t="str">
        <f t="shared" si="10"/>
        <v>10:16 Bullet shot Cup (Канада) ⁠NightLovell  - (Швеция) rio2k</v>
      </c>
      <c r="V46" s="12" t="str">
        <f t="shared" si="11"/>
        <v>0:0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0.4305555555555556</v>
      </c>
      <c r="C47" s="50" t="str">
        <f t="shared" si="37"/>
        <v>Канада</v>
      </c>
      <c r="D47" s="50" t="str">
        <f t="shared" si="34"/>
        <v>Швеция</v>
      </c>
      <c r="E47" s="46" t="str">
        <f t="shared" si="38"/>
        <v>⁠NightLovell</v>
      </c>
      <c r="F47" s="46" t="str">
        <f t="shared" si="35"/>
        <v>rio2k</v>
      </c>
      <c r="G47" s="39">
        <f t="shared" si="8"/>
        <v>1</v>
      </c>
      <c r="H47" s="19"/>
      <c r="I47" s="39">
        <f t="shared" si="36"/>
        <v>1</v>
      </c>
      <c r="J47" s="19"/>
      <c r="K47" s="46">
        <v>1.0</v>
      </c>
      <c r="L47" s="46">
        <v>1.0</v>
      </c>
      <c r="M47" s="12"/>
      <c r="N47" s="12"/>
      <c r="O47" s="12"/>
      <c r="P47" s="12"/>
      <c r="Q47" s="12"/>
      <c r="R47" s="12"/>
      <c r="S47" s="12"/>
      <c r="T47" s="47">
        <v>150.0</v>
      </c>
      <c r="U47" s="48" t="str">
        <f t="shared" si="10"/>
        <v>10:20 Bullet shot Cup (Канада) ⁠NightLovell  - (Швеция) rio2k</v>
      </c>
      <c r="V47" s="12" t="str">
        <f t="shared" si="11"/>
        <v>1:1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4"/>
      <c r="B48" s="45">
        <v>0.43333333333333335</v>
      </c>
      <c r="C48" s="50" t="str">
        <f t="shared" si="37"/>
        <v>Канада</v>
      </c>
      <c r="D48" s="46" t="str">
        <f t="shared" ref="D48:D51" si="39">TRIM($D$5)</f>
        <v>США</v>
      </c>
      <c r="E48" s="46" t="str">
        <f t="shared" si="38"/>
        <v>⁠NightLovell</v>
      </c>
      <c r="F48" s="46" t="str">
        <f t="shared" ref="F48:F51" si="40">$E$5</f>
        <v>Handzus</v>
      </c>
      <c r="G48" s="39">
        <f t="shared" si="8"/>
        <v>2</v>
      </c>
      <c r="H48" s="19"/>
      <c r="I48" s="39">
        <f>SUM(L48)</f>
        <v>0</v>
      </c>
      <c r="J48" s="19"/>
      <c r="K48" s="46">
        <v>2.0</v>
      </c>
      <c r="L48" s="46">
        <v>0.0</v>
      </c>
      <c r="M48" s="12"/>
      <c r="N48" s="12"/>
      <c r="O48" s="12"/>
      <c r="P48" s="12"/>
      <c r="Q48" s="12"/>
      <c r="R48" s="12"/>
      <c r="S48" s="12"/>
      <c r="T48" s="47">
        <v>151.0</v>
      </c>
      <c r="U48" s="48" t="str">
        <f t="shared" si="10"/>
        <v>10:24 Bullet shot Cup (Канада) ⁠NightLovell  - (США) Handzus</v>
      </c>
      <c r="V48" s="12" t="str">
        <f t="shared" si="11"/>
        <v>2:0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0.4361111111111111</v>
      </c>
      <c r="C49" s="50" t="str">
        <f t="shared" si="37"/>
        <v>Канада</v>
      </c>
      <c r="D49" s="46" t="str">
        <f t="shared" si="39"/>
        <v>США</v>
      </c>
      <c r="E49" s="46" t="str">
        <f t="shared" si="38"/>
        <v>⁠NightLovell</v>
      </c>
      <c r="F49" s="46" t="str">
        <f t="shared" si="40"/>
        <v>Handzus</v>
      </c>
      <c r="G49" s="39">
        <f t="shared" si="8"/>
        <v>1</v>
      </c>
      <c r="H49" s="19"/>
      <c r="I49" s="39">
        <f t="shared" ref="I49:I53" si="41">SUM(L49,O49)</f>
        <v>2</v>
      </c>
      <c r="J49" s="19"/>
      <c r="K49" s="46">
        <v>1.0</v>
      </c>
      <c r="L49" s="46">
        <v>2.0</v>
      </c>
      <c r="M49" s="12"/>
      <c r="N49" s="12"/>
      <c r="O49" s="12"/>
      <c r="P49" s="12"/>
      <c r="Q49" s="12"/>
      <c r="R49" s="12"/>
      <c r="S49" s="12"/>
      <c r="T49" s="47">
        <v>152.0</v>
      </c>
      <c r="U49" s="48" t="str">
        <f t="shared" si="10"/>
        <v>10:28 Bullet shot Cup (Канада) ⁠NightLovell  - (США) Handzus</v>
      </c>
      <c r="V49" s="12" t="str">
        <f t="shared" si="11"/>
        <v>1:2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0.4388888888888889</v>
      </c>
      <c r="C50" s="50" t="str">
        <f t="shared" ref="C50:C53" si="42">TRIM($D$6)</f>
        <v>Швеция</v>
      </c>
      <c r="D50" s="46" t="str">
        <f t="shared" si="39"/>
        <v>США</v>
      </c>
      <c r="E50" s="46" t="str">
        <f t="shared" ref="E50:E53" si="43">$E$6</f>
        <v>rio2k</v>
      </c>
      <c r="F50" s="46" t="str">
        <f t="shared" si="40"/>
        <v>Handzus</v>
      </c>
      <c r="G50" s="39">
        <f t="shared" si="8"/>
        <v>0</v>
      </c>
      <c r="H50" s="19"/>
      <c r="I50" s="39">
        <f t="shared" si="41"/>
        <v>1</v>
      </c>
      <c r="J50" s="19"/>
      <c r="K50" s="46">
        <v>0.0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153.0</v>
      </c>
      <c r="U50" s="48" t="str">
        <f t="shared" si="10"/>
        <v>10:32 Bullet shot Cup (Швеция) rio2k  - (США) Handzus</v>
      </c>
      <c r="V50" s="12" t="str">
        <f t="shared" si="11"/>
        <v>0:1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 t="s">
        <v>0</v>
      </c>
      <c r="B51" s="45">
        <v>0.44166666666666665</v>
      </c>
      <c r="C51" s="50" t="str">
        <f t="shared" si="42"/>
        <v>Швеция</v>
      </c>
      <c r="D51" s="46" t="str">
        <f t="shared" si="39"/>
        <v>США</v>
      </c>
      <c r="E51" s="46" t="str">
        <f t="shared" si="43"/>
        <v>rio2k</v>
      </c>
      <c r="F51" s="46" t="str">
        <f t="shared" si="40"/>
        <v>Handzus</v>
      </c>
      <c r="G51" s="39">
        <f t="shared" si="8"/>
        <v>1</v>
      </c>
      <c r="H51" s="19"/>
      <c r="I51" s="39">
        <f t="shared" si="41"/>
        <v>2</v>
      </c>
      <c r="J51" s="19"/>
      <c r="K51" s="46">
        <v>1.0</v>
      </c>
      <c r="L51" s="46">
        <v>2.0</v>
      </c>
      <c r="M51" s="12"/>
      <c r="N51" s="12"/>
      <c r="O51" s="12"/>
      <c r="P51" s="12"/>
      <c r="Q51" s="12"/>
      <c r="R51" s="12"/>
      <c r="S51" s="12"/>
      <c r="T51" s="47">
        <v>154.0</v>
      </c>
      <c r="U51" s="48" t="str">
        <f t="shared" si="10"/>
        <v>10:36 Bullet shot Cup (Швеция) rio2k  - (США) Handzus</v>
      </c>
      <c r="V51" s="12" t="str">
        <f t="shared" si="11"/>
        <v>1:2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0.4444444444444444</v>
      </c>
      <c r="C52" s="50" t="str">
        <f t="shared" si="42"/>
        <v>Швеция</v>
      </c>
      <c r="D52" s="50" t="str">
        <f t="shared" ref="D52:D53" si="44">TRIM($D$4)</f>
        <v>Канада</v>
      </c>
      <c r="E52" s="50" t="str">
        <f t="shared" si="43"/>
        <v>rio2k</v>
      </c>
      <c r="F52" s="46" t="str">
        <f t="shared" ref="F52:F53" si="45">$E$4</f>
        <v>⁠NightLovell</v>
      </c>
      <c r="G52" s="39">
        <f t="shared" si="8"/>
        <v>1</v>
      </c>
      <c r="H52" s="19"/>
      <c r="I52" s="39">
        <f t="shared" si="41"/>
        <v>2</v>
      </c>
      <c r="J52" s="19"/>
      <c r="K52" s="46">
        <v>1.0</v>
      </c>
      <c r="L52" s="46">
        <v>2.0</v>
      </c>
      <c r="M52" s="12"/>
      <c r="N52" s="12"/>
      <c r="O52" s="12"/>
      <c r="P52" s="12"/>
      <c r="Q52" s="12"/>
      <c r="R52" s="12"/>
      <c r="S52" s="12"/>
      <c r="T52" s="47">
        <v>155.0</v>
      </c>
      <c r="U52" s="48" t="str">
        <f t="shared" si="10"/>
        <v>10:40 Bullet shot Cup (Швеция) rio2k  - (Канада) ⁠NightLovell</v>
      </c>
      <c r="V52" s="12" t="str">
        <f t="shared" si="11"/>
        <v>1:2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0.44722222222222224</v>
      </c>
      <c r="C53" s="50" t="str">
        <f t="shared" si="42"/>
        <v>Швеция</v>
      </c>
      <c r="D53" s="50" t="str">
        <f t="shared" si="44"/>
        <v>Канада</v>
      </c>
      <c r="E53" s="50" t="str">
        <f t="shared" si="43"/>
        <v>rio2k</v>
      </c>
      <c r="F53" s="46" t="str">
        <f t="shared" si="45"/>
        <v>⁠NightLovell</v>
      </c>
      <c r="G53" s="39">
        <f t="shared" si="8"/>
        <v>2</v>
      </c>
      <c r="H53" s="19"/>
      <c r="I53" s="39">
        <f t="shared" si="41"/>
        <v>3</v>
      </c>
      <c r="J53" s="19"/>
      <c r="K53" s="46">
        <v>2.0</v>
      </c>
      <c r="L53" s="46">
        <v>3.0</v>
      </c>
      <c r="M53" s="12"/>
      <c r="N53" s="12"/>
      <c r="O53" s="12"/>
      <c r="P53" s="12"/>
      <c r="Q53" s="12"/>
      <c r="R53" s="12"/>
      <c r="S53" s="12"/>
      <c r="T53" s="47">
        <v>156.0</v>
      </c>
      <c r="U53" s="48" t="str">
        <f t="shared" si="10"/>
        <v>10:44 Bullet shot Cup (Швеция) rio2k  - (Канада) ⁠NightLovell</v>
      </c>
      <c r="V53" s="12" t="str">
        <f t="shared" si="11"/>
        <v>2:3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7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T985" s="58"/>
    </row>
    <row r="986" ht="15.75" customHeight="1">
      <c r="T986" s="58"/>
    </row>
    <row r="987" ht="15.75" customHeight="1">
      <c r="T987" s="58"/>
    </row>
    <row r="988" ht="15.75" customHeight="1"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fitToWidth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45660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45660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7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9</v>
      </c>
      <c r="AJ3" s="27">
        <f t="array" ref="AJ3">SUM(('ТУР1'!home=AF3)*('ТУР2'!homescore&lt;'ТУР2'!visitorscore),('ТУР2'!visitor=AF3)*('ТУР2'!visitorscore&lt;'ТУР2'!homescore))</f>
        <v>12</v>
      </c>
      <c r="AK3" s="22">
        <f t="array" ref="AK3">SUMIF('ТУР1'!home,AF3,'ТУР2'!homescore)+SUMIF('ТУР2'!visitor,AF3,'ТУР2'!visitorscore)</f>
        <v>36</v>
      </c>
      <c r="AL3" s="27">
        <f t="array" ref="AL3">SUMIF('ТУР1'!home,AF3,'ТУР2'!visitorscore)+SUMIF('ТУР2'!visitor,AF3,'ТУР2'!homescore)</f>
        <v>42</v>
      </c>
      <c r="AM3" s="27">
        <f t="shared" ref="AM3:AM5" si="2">AK3-AL3</f>
        <v>-6</v>
      </c>
      <c r="AN3" s="22">
        <f t="array" ref="AN3">AH3*Options!$B$2+AI3*Options!$B$3+AJ3*Options!$B$4+VLOOKUP(AF3,$E$4:$F$8,2,0)</f>
        <v>30</v>
      </c>
      <c r="AO3" s="28">
        <f t="shared" ref="AO3:AO5" si="3">AK3+AM3*10000+AN3*100000000</f>
        <v>2999940036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7</v>
      </c>
      <c r="Y4" s="20">
        <f t="array" ref="Y4">VLOOKUP($U4,$AF$3:$AN$5,5,0)</f>
        <v>8</v>
      </c>
      <c r="Z4" s="20">
        <f t="array" ref="Z4">VLOOKUP($U4,$AF$3:$AN$5,6,0)</f>
        <v>46</v>
      </c>
      <c r="AA4" s="20">
        <f t="array" ref="AA4">VLOOKUP($U4,$AF$3:$AN$5,7,0)</f>
        <v>35</v>
      </c>
      <c r="AB4" s="20">
        <f t="array" ref="AB4">VLOOKUP($U4,$AF$3:$AN$5,8,0)</f>
        <v>11</v>
      </c>
      <c r="AC4" s="20">
        <f t="array" ref="AC4">VLOOKUP($U4,$AF$3:$AN$5,9,0)</f>
        <v>46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11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6</v>
      </c>
      <c r="AJ4" s="27">
        <f t="array" ref="AJ4">SUM(('ТУР1'!home=AF4)*('ТУР2'!homescore&lt;'ТУР2'!visitorscore),('ТУР2'!visitor=AF4)*('ТУР2'!visitorscore&lt;'ТУР2'!homescore))</f>
        <v>11</v>
      </c>
      <c r="AK4" s="22">
        <f t="array" ref="AK4">SUMIF('ТУР1'!home,AF4,'ТУР2'!homescore)+SUMIF('ТУР2'!visitor,AF4,'ТУР2'!visitorscore)</f>
        <v>40</v>
      </c>
      <c r="AL4" s="27">
        <f t="array" ref="AL4">SUMIF('ТУР1'!home,AF4,'ТУР2'!visitorscore)+SUMIF('ТУР2'!visitor,AF4,'ТУР2'!homescore)</f>
        <v>45</v>
      </c>
      <c r="AM4" s="27">
        <f t="shared" si="2"/>
        <v>-5</v>
      </c>
      <c r="AN4" s="22">
        <f t="array" ref="AN4">AH4*Options!$B$2+AI4*Options!$B$3+AJ4*Options!$B$4+VLOOKUP(AF4,$E$4:$F$8,2,0)</f>
        <v>39</v>
      </c>
      <c r="AO4" s="28">
        <f t="shared" si="3"/>
        <v>3899950040</v>
      </c>
    </row>
    <row r="5">
      <c r="A5" s="12"/>
      <c r="B5" s="12"/>
      <c r="C5" s="29" t="s">
        <v>27</v>
      </c>
      <c r="D5" s="30" t="s">
        <v>47</v>
      </c>
      <c r="E5" s="31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6</v>
      </c>
      <c r="Y5" s="20">
        <f t="array" ref="Y5">VLOOKUP($U5,$AF$3:$AN$5,5,0)</f>
        <v>11</v>
      </c>
      <c r="Z5" s="20">
        <f t="array" ref="Z5">VLOOKUP($U5,$AF$3:$AN$5,6,0)</f>
        <v>40</v>
      </c>
      <c r="AA5" s="20">
        <f t="array" ref="AA5">VLOOKUP($U5,$AF$3:$AN$5,7,0)</f>
        <v>45</v>
      </c>
      <c r="AB5" s="20">
        <f t="array" ref="AB5">VLOOKUP($U5,$AF$3:$AN$5,8,0)</f>
        <v>-5</v>
      </c>
      <c r="AC5" s="20">
        <f t="array" ref="AC5">VLOOKUP($U5,$AF$3:$AN$5,9,0)</f>
        <v>39</v>
      </c>
      <c r="AD5" s="28"/>
      <c r="AE5" s="12"/>
      <c r="AF5" s="26" t="str">
        <f t="shared" si="1"/>
        <v>rio2k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13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7</v>
      </c>
      <c r="AJ5" s="27">
        <f t="array" ref="AJ5">SUM(('ТУР1'!home=AF5)*('ТУР2'!homescore&lt;'ТУР2'!visitorscore),('ТУР2'!visitor=AF5)*('ТУР2'!visitorscore&lt;'ТУР2'!homescore))</f>
        <v>8</v>
      </c>
      <c r="AK5" s="22">
        <f t="array" ref="AK5">SUMIF('ТУР1'!home,AF5,'ТУР2'!homescore)+SUMIF('ТУР2'!visitor,AF5,'ТУР2'!visitorscore)</f>
        <v>46</v>
      </c>
      <c r="AL5" s="27">
        <f t="array" ref="AL5">SUMIF('ТУР1'!home,AF5,'ТУР2'!visitorscore)+SUMIF('ТУР2'!visitor,AF5,'ТУР2'!homescore)</f>
        <v>35</v>
      </c>
      <c r="AM5" s="27">
        <f t="shared" si="2"/>
        <v>11</v>
      </c>
      <c r="AN5" s="22">
        <f t="array" ref="AN5">AH5*Options!$B$2+AI5*Options!$B$3+AJ5*Options!$B$4+VLOOKUP(AF5,$E$4:$F$8,2,0)</f>
        <v>46</v>
      </c>
      <c r="AO5" s="28">
        <f t="shared" si="3"/>
        <v>4600110046</v>
      </c>
    </row>
    <row r="6">
      <c r="A6" s="12"/>
      <c r="B6" s="12"/>
      <c r="C6" s="29" t="s">
        <v>30</v>
      </c>
      <c r="D6" s="30" t="s">
        <v>48</v>
      </c>
      <c r="E6" s="33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36</v>
      </c>
      <c r="AA6" s="20">
        <f t="array" ref="AA6">VLOOKUP($U6,$AF$3:$AN$5,7,0)</f>
        <v>42</v>
      </c>
      <c r="AB6" s="20">
        <f t="array" ref="AB6">VLOOKUP($U6,$AF$3:$AN$5,8,0)</f>
        <v>-6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36"/>
      <c r="L10" s="36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0.4583333333333333</v>
      </c>
      <c r="C12" s="46" t="str">
        <f t="shared" ref="C12:C14" si="4">TRIM($D$4)</f>
        <v>Финляндия</v>
      </c>
      <c r="D12" s="46" t="str">
        <f t="shared" ref="D12:D17" si="5">TRIM($D$5)</f>
        <v>Чехия</v>
      </c>
      <c r="E12" s="46" t="str">
        <f t="shared" ref="E12:E14" si="6">$E$4</f>
        <v>⁠NightLovell</v>
      </c>
      <c r="F12" s="46" t="str">
        <f t="shared" ref="F12:F17" si="7">$E$5</f>
        <v>Handzus</v>
      </c>
      <c r="G12" s="39">
        <f t="shared" ref="G12:G53" si="8">SUM(K12)</f>
        <v>2</v>
      </c>
      <c r="H12" s="19"/>
      <c r="I12" s="39">
        <f t="shared" ref="I12:I18" si="9">SUM(L12)</f>
        <v>0</v>
      </c>
      <c r="J12" s="19"/>
      <c r="K12" s="46">
        <v>2.0</v>
      </c>
      <c r="L12" s="46">
        <v>0.0</v>
      </c>
      <c r="M12" s="12"/>
      <c r="N12" s="12"/>
      <c r="O12" s="12"/>
      <c r="P12" s="12"/>
      <c r="Q12" s="12"/>
      <c r="R12" s="12"/>
      <c r="S12" s="12"/>
      <c r="T12" s="47">
        <v>157.0</v>
      </c>
      <c r="U12" s="48" t="str">
        <f t="shared" ref="U12:U53" si="10">TEXT(B12,"h:mm")&amp;" "&amp;($C$1)&amp;" ("&amp;C12&amp;") "&amp;E12&amp;" "&amp;" - ("&amp;D12&amp;") "&amp;F12&amp;""</f>
        <v>11:00 Bullet shot Cup (Финляндия) ⁠NightLovell  - (Чехия) Handzus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0.46111111111111114</v>
      </c>
      <c r="C13" s="46" t="str">
        <f t="shared" si="4"/>
        <v>Финляндия</v>
      </c>
      <c r="D13" s="46" t="str">
        <f t="shared" si="5"/>
        <v>Чехия</v>
      </c>
      <c r="E13" s="46" t="str">
        <f t="shared" si="6"/>
        <v>⁠NightLovell</v>
      </c>
      <c r="F13" s="46" t="str">
        <f t="shared" si="7"/>
        <v>Handzus</v>
      </c>
      <c r="G13" s="39">
        <f t="shared" si="8"/>
        <v>1</v>
      </c>
      <c r="H13" s="19"/>
      <c r="I13" s="39">
        <f t="shared" si="9"/>
        <v>2</v>
      </c>
      <c r="J13" s="19"/>
      <c r="K13" s="46">
        <v>1.0</v>
      </c>
      <c r="L13" s="46">
        <v>2.0</v>
      </c>
      <c r="M13" s="12"/>
      <c r="N13" s="12"/>
      <c r="O13" s="12"/>
      <c r="P13" s="12"/>
      <c r="Q13" s="12"/>
      <c r="R13" s="12"/>
      <c r="S13" s="12"/>
      <c r="T13" s="47">
        <v>158.0</v>
      </c>
      <c r="U13" s="48" t="str">
        <f t="shared" si="10"/>
        <v>11:04 Bullet shot Cup (Финляндия) ⁠NightLovell  - (Чехия) Handzus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0.4638888888888889</v>
      </c>
      <c r="C14" s="46" t="str">
        <f t="shared" si="4"/>
        <v>Финляндия</v>
      </c>
      <c r="D14" s="46" t="str">
        <f t="shared" si="5"/>
        <v>Чехия</v>
      </c>
      <c r="E14" s="46" t="str">
        <f t="shared" si="6"/>
        <v>⁠NightLovell</v>
      </c>
      <c r="F14" s="46" t="str">
        <f t="shared" si="7"/>
        <v>Handzus</v>
      </c>
      <c r="G14" s="39">
        <f t="shared" si="8"/>
        <v>0</v>
      </c>
      <c r="H14" s="19"/>
      <c r="I14" s="39">
        <f t="shared" si="9"/>
        <v>2</v>
      </c>
      <c r="J14" s="19"/>
      <c r="K14" s="46">
        <v>0.0</v>
      </c>
      <c r="L14" s="46">
        <v>2.0</v>
      </c>
      <c r="M14" s="12"/>
      <c r="N14" s="12"/>
      <c r="O14" s="12"/>
      <c r="P14" s="12"/>
      <c r="Q14" s="12"/>
      <c r="R14" s="12"/>
      <c r="S14" s="12"/>
      <c r="T14" s="47">
        <v>159.0</v>
      </c>
      <c r="U14" s="48" t="str">
        <f t="shared" si="10"/>
        <v>11:08 Bullet shot Cup (Финляндия) ⁠NightLovell  - (Чехия) Handzus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0.4666666666666667</v>
      </c>
      <c r="C15" s="50" t="str">
        <f t="shared" ref="C15:C20" si="12">TRIM($D$6)</f>
        <v>Германия</v>
      </c>
      <c r="D15" s="46" t="str">
        <f t="shared" si="5"/>
        <v>Чехия</v>
      </c>
      <c r="E15" s="50" t="str">
        <f t="shared" ref="E15:E20" si="13">$E$6</f>
        <v>rio2k</v>
      </c>
      <c r="F15" s="46" t="str">
        <f t="shared" si="7"/>
        <v>Handzus</v>
      </c>
      <c r="G15" s="39">
        <f t="shared" si="8"/>
        <v>0</v>
      </c>
      <c r="H15" s="19"/>
      <c r="I15" s="39">
        <f t="shared" si="9"/>
        <v>2</v>
      </c>
      <c r="J15" s="19"/>
      <c r="K15" s="46">
        <v>0.0</v>
      </c>
      <c r="L15" s="46">
        <v>2.0</v>
      </c>
      <c r="M15" s="12"/>
      <c r="N15" s="12"/>
      <c r="O15" s="12"/>
      <c r="P15" s="12"/>
      <c r="Q15" s="12"/>
      <c r="R15" s="12"/>
      <c r="S15" s="12"/>
      <c r="T15" s="47">
        <v>160.0</v>
      </c>
      <c r="U15" s="48" t="str">
        <f t="shared" si="10"/>
        <v>11:12 Bullet shot Cup (Германия) rio2k  - (Чехия) Handzus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0.46944444444444444</v>
      </c>
      <c r="C16" s="50" t="str">
        <f t="shared" si="12"/>
        <v>Германия</v>
      </c>
      <c r="D16" s="46" t="str">
        <f t="shared" si="5"/>
        <v>Чехия</v>
      </c>
      <c r="E16" s="50" t="str">
        <f t="shared" si="13"/>
        <v>rio2k</v>
      </c>
      <c r="F16" s="46" t="str">
        <f t="shared" si="7"/>
        <v>Handzus</v>
      </c>
      <c r="G16" s="39">
        <f t="shared" si="8"/>
        <v>1</v>
      </c>
      <c r="H16" s="19"/>
      <c r="I16" s="39">
        <f t="shared" si="9"/>
        <v>2</v>
      </c>
      <c r="J16" s="19"/>
      <c r="K16" s="46">
        <v>1.0</v>
      </c>
      <c r="L16" s="46">
        <v>2.0</v>
      </c>
      <c r="M16" s="12"/>
      <c r="N16" s="12"/>
      <c r="O16" s="12"/>
      <c r="P16" s="12"/>
      <c r="Q16" s="12"/>
      <c r="R16" s="12"/>
      <c r="S16" s="12"/>
      <c r="T16" s="47">
        <v>161.0</v>
      </c>
      <c r="U16" s="48" t="str">
        <f t="shared" si="10"/>
        <v>11:16 Bullet shot Cup (Германия) rio2k  - (Чехия) Handzus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0.4722222222222222</v>
      </c>
      <c r="C17" s="50" t="str">
        <f t="shared" si="12"/>
        <v>Германия</v>
      </c>
      <c r="D17" s="46" t="str">
        <f t="shared" si="5"/>
        <v>Чехия</v>
      </c>
      <c r="E17" s="50" t="str">
        <f t="shared" si="13"/>
        <v>rio2k</v>
      </c>
      <c r="F17" s="46" t="str">
        <f t="shared" si="7"/>
        <v>Handzus</v>
      </c>
      <c r="G17" s="39">
        <f t="shared" si="8"/>
        <v>3</v>
      </c>
      <c r="H17" s="19"/>
      <c r="I17" s="39">
        <f t="shared" si="9"/>
        <v>1</v>
      </c>
      <c r="J17" s="19"/>
      <c r="K17" s="46">
        <v>3.0</v>
      </c>
      <c r="L17" s="46">
        <v>1.0</v>
      </c>
      <c r="M17" s="12"/>
      <c r="N17" s="12"/>
      <c r="O17" s="12"/>
      <c r="P17" s="12"/>
      <c r="Q17" s="12"/>
      <c r="R17" s="12"/>
      <c r="S17" s="12"/>
      <c r="T17" s="47">
        <v>162.0</v>
      </c>
      <c r="U17" s="48" t="str">
        <f t="shared" si="10"/>
        <v>11:20 Bullet shot Cup (Германия) rio2k  - (Чехия) Handzus</v>
      </c>
      <c r="V17" s="12" t="str">
        <f t="shared" si="11"/>
        <v>3:1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0.475</v>
      </c>
      <c r="C18" s="50" t="str">
        <f t="shared" si="12"/>
        <v>Германия</v>
      </c>
      <c r="D18" s="50" t="str">
        <f t="shared" ref="D18:D23" si="14">TRIM($D$4)</f>
        <v>Финляндия</v>
      </c>
      <c r="E18" s="50" t="str">
        <f t="shared" si="13"/>
        <v>rio2k</v>
      </c>
      <c r="F18" s="46" t="str">
        <f t="shared" ref="F18:F23" si="15">$E$4</f>
        <v>⁠NightLovell</v>
      </c>
      <c r="G18" s="39">
        <f t="shared" si="8"/>
        <v>1</v>
      </c>
      <c r="H18" s="19"/>
      <c r="I18" s="39">
        <f t="shared" si="9"/>
        <v>2</v>
      </c>
      <c r="J18" s="19"/>
      <c r="K18" s="46">
        <v>1.0</v>
      </c>
      <c r="L18" s="46">
        <v>2.0</v>
      </c>
      <c r="M18" s="12"/>
      <c r="N18" s="12"/>
      <c r="O18" s="12"/>
      <c r="P18" s="12"/>
      <c r="Q18" s="12"/>
      <c r="R18" s="12"/>
      <c r="S18" s="12"/>
      <c r="T18" s="47">
        <v>163.0</v>
      </c>
      <c r="U18" s="48" t="str">
        <f t="shared" si="10"/>
        <v>11:24 Bullet shot Cup (Германия) rio2k  - (Финляндия) ⁠NightLovell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0.4777777777777778</v>
      </c>
      <c r="C19" s="50" t="str">
        <f t="shared" si="12"/>
        <v>Германия</v>
      </c>
      <c r="D19" s="50" t="str">
        <f t="shared" si="14"/>
        <v>Финляндия</v>
      </c>
      <c r="E19" s="50" t="str">
        <f t="shared" si="13"/>
        <v>rio2k</v>
      </c>
      <c r="F19" s="46" t="str">
        <f t="shared" si="15"/>
        <v>⁠NightLovell</v>
      </c>
      <c r="G19" s="39">
        <f t="shared" si="8"/>
        <v>3</v>
      </c>
      <c r="H19" s="19"/>
      <c r="I19" s="39">
        <f t="shared" ref="I19:I23" si="16">SUM(L19,O19)</f>
        <v>1</v>
      </c>
      <c r="J19" s="19"/>
      <c r="K19" s="46">
        <v>3.0</v>
      </c>
      <c r="L19" s="46">
        <v>1.0</v>
      </c>
      <c r="M19" s="12"/>
      <c r="N19" s="12"/>
      <c r="O19" s="12"/>
      <c r="P19" s="12"/>
      <c r="Q19" s="12"/>
      <c r="R19" s="12"/>
      <c r="S19" s="12"/>
      <c r="T19" s="47">
        <v>164.0</v>
      </c>
      <c r="U19" s="48" t="str">
        <f t="shared" si="10"/>
        <v>11:28 Bullet shot Cup (Германия) rio2k  - (Финляндия) ⁠NightLovell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3" t="s">
        <v>0</v>
      </c>
      <c r="B20" s="45">
        <v>0.48055555555555557</v>
      </c>
      <c r="C20" s="50" t="str">
        <f t="shared" si="12"/>
        <v>Германия</v>
      </c>
      <c r="D20" s="50" t="str">
        <f t="shared" si="14"/>
        <v>Финляндия</v>
      </c>
      <c r="E20" s="50" t="str">
        <f t="shared" si="13"/>
        <v>rio2k</v>
      </c>
      <c r="F20" s="46" t="str">
        <f t="shared" si="15"/>
        <v>⁠NightLovell</v>
      </c>
      <c r="G20" s="39">
        <f t="shared" si="8"/>
        <v>1</v>
      </c>
      <c r="H20" s="19"/>
      <c r="I20" s="39">
        <f t="shared" si="16"/>
        <v>1</v>
      </c>
      <c r="J20" s="19"/>
      <c r="K20" s="46">
        <v>1.0</v>
      </c>
      <c r="L20" s="46">
        <v>1.0</v>
      </c>
      <c r="M20" s="12"/>
      <c r="N20" s="12"/>
      <c r="O20" s="12"/>
      <c r="P20" s="12"/>
      <c r="Q20" s="12"/>
      <c r="R20" s="12"/>
      <c r="S20" s="12"/>
      <c r="T20" s="47">
        <v>165.0</v>
      </c>
      <c r="U20" s="48" t="str">
        <f t="shared" si="10"/>
        <v>11:32 Bullet shot Cup (Германия) rio2k  - (Финляндия) ⁠NightLovell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0.48333333333333334</v>
      </c>
      <c r="C21" s="46" t="str">
        <f t="shared" ref="C21:C26" si="17">TRIM($D$5)</f>
        <v>Чехия</v>
      </c>
      <c r="D21" s="50" t="str">
        <f t="shared" si="14"/>
        <v>Финляндия</v>
      </c>
      <c r="E21" s="46" t="str">
        <f t="shared" ref="E21:E26" si="18">$E$5</f>
        <v>Handzus</v>
      </c>
      <c r="F21" s="46" t="str">
        <f t="shared" si="15"/>
        <v>⁠NightLovell</v>
      </c>
      <c r="G21" s="39">
        <f t="shared" si="8"/>
        <v>1</v>
      </c>
      <c r="H21" s="19"/>
      <c r="I21" s="39">
        <f t="shared" si="16"/>
        <v>0</v>
      </c>
      <c r="J21" s="19" t="s">
        <v>0</v>
      </c>
      <c r="K21" s="46">
        <v>1.0</v>
      </c>
      <c r="L21" s="46">
        <v>0.0</v>
      </c>
      <c r="M21" s="12"/>
      <c r="N21" s="12"/>
      <c r="O21" s="12"/>
      <c r="P21" s="12"/>
      <c r="Q21" s="12"/>
      <c r="R21" s="12"/>
      <c r="S21" s="12"/>
      <c r="T21" s="47">
        <v>166.0</v>
      </c>
      <c r="U21" s="48" t="str">
        <f t="shared" si="10"/>
        <v>11:36 Bullet shot Cup (Чехия) Handzus  - (Финляндия) ⁠NightLovell</v>
      </c>
      <c r="V21" s="12" t="str">
        <f t="shared" si="11"/>
        <v>1:0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5"/>
      <c r="B22" s="45">
        <v>0.4861111111111111</v>
      </c>
      <c r="C22" s="46" t="str">
        <f t="shared" si="17"/>
        <v>Чехия</v>
      </c>
      <c r="D22" s="50" t="str">
        <f t="shared" si="14"/>
        <v>Финляндия</v>
      </c>
      <c r="E22" s="46" t="str">
        <f t="shared" si="18"/>
        <v>Handzus</v>
      </c>
      <c r="F22" s="46" t="str">
        <f t="shared" si="15"/>
        <v>⁠NightLovell</v>
      </c>
      <c r="G22" s="39">
        <f t="shared" si="8"/>
        <v>2</v>
      </c>
      <c r="H22" s="19"/>
      <c r="I22" s="39">
        <f t="shared" si="16"/>
        <v>1</v>
      </c>
      <c r="J22" s="19"/>
      <c r="K22" s="46">
        <v>2.0</v>
      </c>
      <c r="L22" s="46">
        <v>1.0</v>
      </c>
      <c r="M22" s="12"/>
      <c r="N22" s="12"/>
      <c r="O22" s="12"/>
      <c r="P22" s="12"/>
      <c r="Q22" s="12"/>
      <c r="R22" s="12"/>
      <c r="S22" s="12"/>
      <c r="T22" s="47">
        <v>167.0</v>
      </c>
      <c r="U22" s="48" t="str">
        <f t="shared" si="10"/>
        <v>11:40 Bullet shot Cup (Чехия) Handzus  - (Финляндия) ⁠NightLovell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3" t="s">
        <v>49</v>
      </c>
      <c r="B23" s="45">
        <v>0.4888888888888889</v>
      </c>
      <c r="C23" s="46" t="str">
        <f t="shared" si="17"/>
        <v>Чехия</v>
      </c>
      <c r="D23" s="50" t="str">
        <f t="shared" si="14"/>
        <v>Финляндия</v>
      </c>
      <c r="E23" s="46" t="str">
        <f t="shared" si="18"/>
        <v>Handzus</v>
      </c>
      <c r="F23" s="46" t="str">
        <f t="shared" si="15"/>
        <v>⁠NightLovell</v>
      </c>
      <c r="G23" s="39">
        <f t="shared" si="8"/>
        <v>2</v>
      </c>
      <c r="H23" s="19"/>
      <c r="I23" s="39">
        <f t="shared" si="16"/>
        <v>2</v>
      </c>
      <c r="J23" s="19"/>
      <c r="K23" s="46">
        <v>2.0</v>
      </c>
      <c r="L23" s="46">
        <v>2.0</v>
      </c>
      <c r="M23" s="12"/>
      <c r="N23" s="12"/>
      <c r="O23" s="12"/>
      <c r="P23" s="12"/>
      <c r="Q23" s="12"/>
      <c r="R23" s="12"/>
      <c r="S23" s="12"/>
      <c r="T23" s="47">
        <v>168.0</v>
      </c>
      <c r="U23" s="48" t="str">
        <f t="shared" si="10"/>
        <v>11:44 Bullet shot Cup (Чехия) Handzus  - (Финляндия) ⁠NightLovell</v>
      </c>
      <c r="V23" s="12" t="str">
        <f t="shared" si="11"/>
        <v>2:2</v>
      </c>
      <c r="W23" s="12"/>
      <c r="X23" s="54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59"/>
      <c r="B24" s="60">
        <v>0.49166666666666664</v>
      </c>
      <c r="C24" s="61" t="str">
        <f t="shared" si="17"/>
        <v>Чехия</v>
      </c>
      <c r="D24" s="62" t="str">
        <f t="shared" ref="D24:D29" si="19">TRIM($D$6)</f>
        <v>Германия</v>
      </c>
      <c r="E24" s="61" t="str">
        <f t="shared" si="18"/>
        <v>Handzus</v>
      </c>
      <c r="F24" s="62" t="str">
        <f t="shared" ref="F24:F29" si="20">$E$6</f>
        <v>rio2k</v>
      </c>
      <c r="G24" s="63">
        <f t="shared" si="8"/>
        <v>0</v>
      </c>
      <c r="H24" s="64"/>
      <c r="I24" s="63">
        <f t="shared" ref="I24:I30" si="21">SUM(L24)</f>
        <v>2</v>
      </c>
      <c r="J24" s="64"/>
      <c r="K24" s="61">
        <v>0.0</v>
      </c>
      <c r="L24" s="61">
        <v>2.0</v>
      </c>
      <c r="M24" s="65"/>
      <c r="N24" s="65"/>
      <c r="O24" s="65"/>
      <c r="P24" s="65"/>
      <c r="Q24" s="65"/>
      <c r="R24" s="65"/>
      <c r="S24" s="65"/>
      <c r="T24" s="47">
        <v>169.0</v>
      </c>
      <c r="U24" s="48" t="str">
        <f t="shared" si="10"/>
        <v>11:48 Bullet shot Cup (Чехия) Handzus  - (Германия) rio2k</v>
      </c>
      <c r="V24" s="65" t="str">
        <f t="shared" si="11"/>
        <v>0:2</v>
      </c>
      <c r="W24" s="65"/>
      <c r="X24" s="54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</row>
    <row r="25" ht="15.75" customHeight="1">
      <c r="A25" s="34"/>
      <c r="B25" s="45">
        <v>0.49444444444444446</v>
      </c>
      <c r="C25" s="46" t="str">
        <f t="shared" si="17"/>
        <v>Чехия</v>
      </c>
      <c r="D25" s="50" t="str">
        <f t="shared" si="19"/>
        <v>Германия</v>
      </c>
      <c r="E25" s="46" t="str">
        <f t="shared" si="18"/>
        <v>Handzus</v>
      </c>
      <c r="F25" s="50" t="str">
        <f t="shared" si="20"/>
        <v>rio2k</v>
      </c>
      <c r="G25" s="39">
        <f t="shared" si="8"/>
        <v>1</v>
      </c>
      <c r="H25" s="19"/>
      <c r="I25" s="39">
        <f t="shared" si="21"/>
        <v>1</v>
      </c>
      <c r="J25" s="19"/>
      <c r="K25" s="46">
        <v>1.0</v>
      </c>
      <c r="L25" s="46">
        <v>1.0</v>
      </c>
      <c r="M25" s="12"/>
      <c r="N25" s="12"/>
      <c r="O25" s="12"/>
      <c r="P25" s="12"/>
      <c r="Q25" s="12"/>
      <c r="R25" s="12"/>
      <c r="S25" s="12"/>
      <c r="T25" s="47">
        <v>170.0</v>
      </c>
      <c r="U25" s="48" t="str">
        <f t="shared" si="10"/>
        <v>11:52 Bullet shot Cup (Чехия) Handzus  - (Германия) rio2k</v>
      </c>
      <c r="V25" s="12" t="str">
        <f t="shared" si="11"/>
        <v>1:1</v>
      </c>
      <c r="W25" s="12"/>
      <c r="X25" s="54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0.49722222222222223</v>
      </c>
      <c r="C26" s="46" t="str">
        <f t="shared" si="17"/>
        <v>Чехия</v>
      </c>
      <c r="D26" s="50" t="str">
        <f t="shared" si="19"/>
        <v>Германия</v>
      </c>
      <c r="E26" s="46" t="str">
        <f t="shared" si="18"/>
        <v>Handzus</v>
      </c>
      <c r="F26" s="50" t="str">
        <f t="shared" si="20"/>
        <v>rio2k</v>
      </c>
      <c r="G26" s="39">
        <f t="shared" si="8"/>
        <v>1</v>
      </c>
      <c r="H26" s="19"/>
      <c r="I26" s="39">
        <f t="shared" si="21"/>
        <v>2</v>
      </c>
      <c r="J26" s="19"/>
      <c r="K26" s="46">
        <v>1.0</v>
      </c>
      <c r="L26" s="46">
        <v>2.0</v>
      </c>
      <c r="M26" s="12"/>
      <c r="N26" s="12"/>
      <c r="O26" s="12"/>
      <c r="P26" s="12"/>
      <c r="Q26" s="12"/>
      <c r="R26" s="12"/>
      <c r="S26" s="12"/>
      <c r="T26" s="47">
        <v>171.0</v>
      </c>
      <c r="U26" s="48" t="str">
        <f t="shared" si="10"/>
        <v>11:56 Bullet shot Cup (Чехия) Handzus  - (Германия) rio2k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0.5</v>
      </c>
      <c r="C27" s="50" t="str">
        <f t="shared" ref="C27:C32" si="22">TRIM($D$4)</f>
        <v>Финляндия</v>
      </c>
      <c r="D27" s="50" t="str">
        <f t="shared" si="19"/>
        <v>Германия</v>
      </c>
      <c r="E27" s="46" t="str">
        <f t="shared" ref="E27:E32" si="23">$E$4</f>
        <v>⁠NightLovell</v>
      </c>
      <c r="F27" s="50" t="str">
        <f t="shared" si="20"/>
        <v>rio2k</v>
      </c>
      <c r="G27" s="39">
        <f t="shared" si="8"/>
        <v>2</v>
      </c>
      <c r="H27" s="19"/>
      <c r="I27" s="39">
        <f t="shared" si="21"/>
        <v>2</v>
      </c>
      <c r="J27" s="19"/>
      <c r="K27" s="46">
        <v>2.0</v>
      </c>
      <c r="L27" s="46">
        <v>2.0</v>
      </c>
      <c r="M27" s="12"/>
      <c r="N27" s="12"/>
      <c r="O27" s="12"/>
      <c r="P27" s="12"/>
      <c r="Q27" s="12"/>
      <c r="R27" s="12"/>
      <c r="S27" s="12"/>
      <c r="T27" s="47">
        <v>172.0</v>
      </c>
      <c r="U27" s="48" t="str">
        <f t="shared" si="10"/>
        <v>12:00 Bullet shot Cup (Финляндия) ⁠NightLovell  - (Германия) rio2k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0.5027777777777778</v>
      </c>
      <c r="C28" s="50" t="str">
        <f t="shared" si="22"/>
        <v>Финляндия</v>
      </c>
      <c r="D28" s="50" t="str">
        <f t="shared" si="19"/>
        <v>Германия</v>
      </c>
      <c r="E28" s="46" t="str">
        <f t="shared" si="23"/>
        <v>⁠NightLovell</v>
      </c>
      <c r="F28" s="50" t="str">
        <f t="shared" si="20"/>
        <v>rio2k</v>
      </c>
      <c r="G28" s="39">
        <f t="shared" si="8"/>
        <v>1</v>
      </c>
      <c r="H28" s="19"/>
      <c r="I28" s="39">
        <f t="shared" si="21"/>
        <v>1</v>
      </c>
      <c r="J28" s="19"/>
      <c r="K28" s="46">
        <v>1.0</v>
      </c>
      <c r="L28" s="46">
        <v>1.0</v>
      </c>
      <c r="M28" s="12"/>
      <c r="N28" s="12"/>
      <c r="O28" s="12"/>
      <c r="P28" s="12"/>
      <c r="Q28" s="12"/>
      <c r="R28" s="12"/>
      <c r="S28" s="12"/>
      <c r="T28" s="47">
        <v>173.0</v>
      </c>
      <c r="U28" s="48" t="str">
        <f t="shared" si="10"/>
        <v>12:04 Bullet shot Cup (Финляндия) ⁠NightLovell  - (Германия) rio2k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0.5055555555555555</v>
      </c>
      <c r="C29" s="50" t="str">
        <f t="shared" si="22"/>
        <v>Финляндия</v>
      </c>
      <c r="D29" s="50" t="str">
        <f t="shared" si="19"/>
        <v>Германия</v>
      </c>
      <c r="E29" s="46" t="str">
        <f t="shared" si="23"/>
        <v>⁠NightLovell</v>
      </c>
      <c r="F29" s="50" t="str">
        <f t="shared" si="20"/>
        <v>rio2k</v>
      </c>
      <c r="G29" s="39">
        <f t="shared" si="8"/>
        <v>0</v>
      </c>
      <c r="H29" s="19"/>
      <c r="I29" s="39">
        <f t="shared" si="21"/>
        <v>1</v>
      </c>
      <c r="J29" s="19"/>
      <c r="K29" s="46">
        <v>0.0</v>
      </c>
      <c r="L29" s="46">
        <v>1.0</v>
      </c>
      <c r="M29" s="12"/>
      <c r="N29" s="12"/>
      <c r="O29" s="12"/>
      <c r="P29" s="12"/>
      <c r="Q29" s="12"/>
      <c r="R29" s="12"/>
      <c r="S29" s="12"/>
      <c r="T29" s="47">
        <v>174.0</v>
      </c>
      <c r="U29" s="48" t="str">
        <f t="shared" si="10"/>
        <v>12:08 Bullet shot Cup (Финляндия) ⁠NightLovell  - (Германия) rio2k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0.5083333333333333</v>
      </c>
      <c r="C30" s="50" t="str">
        <f t="shared" si="22"/>
        <v>Финляндия</v>
      </c>
      <c r="D30" s="46" t="str">
        <f t="shared" ref="D30:D35" si="24">TRIM($D$5)</f>
        <v>Чехия</v>
      </c>
      <c r="E30" s="46" t="str">
        <f t="shared" si="23"/>
        <v>⁠NightLovell</v>
      </c>
      <c r="F30" s="46" t="str">
        <f t="shared" ref="F30:F35" si="25">$E$5</f>
        <v>Handzus</v>
      </c>
      <c r="G30" s="39">
        <f t="shared" si="8"/>
        <v>2</v>
      </c>
      <c r="H30" s="19"/>
      <c r="I30" s="39">
        <f t="shared" si="21"/>
        <v>3</v>
      </c>
      <c r="J30" s="19"/>
      <c r="K30" s="46">
        <v>2.0</v>
      </c>
      <c r="L30" s="46">
        <v>3.0</v>
      </c>
      <c r="M30" s="12"/>
      <c r="N30" s="12"/>
      <c r="O30" s="12"/>
      <c r="P30" s="12"/>
      <c r="Q30" s="12"/>
      <c r="R30" s="12"/>
      <c r="S30" s="12"/>
      <c r="T30" s="47">
        <v>175.0</v>
      </c>
      <c r="U30" s="48" t="str">
        <f t="shared" si="10"/>
        <v>12:12 Bullet shot Cup (Финляндия) ⁠NightLovell  - (Чехия) Handzus</v>
      </c>
      <c r="V30" s="12" t="str">
        <f t="shared" si="11"/>
        <v>2:3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0.5111111111111111</v>
      </c>
      <c r="C31" s="50" t="str">
        <f t="shared" si="22"/>
        <v>Финляндия</v>
      </c>
      <c r="D31" s="46" t="str">
        <f t="shared" si="24"/>
        <v>Чехия</v>
      </c>
      <c r="E31" s="46" t="str">
        <f t="shared" si="23"/>
        <v>⁠NightLovell</v>
      </c>
      <c r="F31" s="46" t="str">
        <f t="shared" si="25"/>
        <v>Handzus</v>
      </c>
      <c r="G31" s="39">
        <f t="shared" si="8"/>
        <v>2</v>
      </c>
      <c r="H31" s="19"/>
      <c r="I31" s="39">
        <f t="shared" ref="I31:I35" si="26">SUM(L31,O31)</f>
        <v>2</v>
      </c>
      <c r="J31" s="19"/>
      <c r="K31" s="46">
        <v>2.0</v>
      </c>
      <c r="L31" s="46">
        <v>2.0</v>
      </c>
      <c r="M31" s="12"/>
      <c r="N31" s="12"/>
      <c r="O31" s="12"/>
      <c r="P31" s="12"/>
      <c r="Q31" s="12"/>
      <c r="R31" s="12"/>
      <c r="S31" s="12"/>
      <c r="T31" s="47">
        <v>176.0</v>
      </c>
      <c r="U31" s="48" t="str">
        <f t="shared" si="10"/>
        <v>12:16 Bullet shot Cup (Финляндия) ⁠NightLovell  - (Чехия) Handzus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0.5138888888888888</v>
      </c>
      <c r="C32" s="50" t="str">
        <f t="shared" si="22"/>
        <v>Финляндия</v>
      </c>
      <c r="D32" s="46" t="str">
        <f t="shared" si="24"/>
        <v>Чехия</v>
      </c>
      <c r="E32" s="46" t="str">
        <f t="shared" si="23"/>
        <v>⁠NightLovell</v>
      </c>
      <c r="F32" s="46" t="str">
        <f t="shared" si="25"/>
        <v>Handzus</v>
      </c>
      <c r="G32" s="39">
        <f t="shared" si="8"/>
        <v>1</v>
      </c>
      <c r="H32" s="19"/>
      <c r="I32" s="39">
        <f t="shared" si="26"/>
        <v>1</v>
      </c>
      <c r="J32" s="19"/>
      <c r="K32" s="66">
        <v>1.0</v>
      </c>
      <c r="L32" s="67">
        <v>1.0</v>
      </c>
      <c r="M32" s="12"/>
      <c r="N32" s="12"/>
      <c r="O32" s="12"/>
      <c r="P32" s="12"/>
      <c r="Q32" s="12"/>
      <c r="R32" s="12"/>
      <c r="S32" s="12"/>
      <c r="T32" s="47">
        <v>177.0</v>
      </c>
      <c r="U32" s="48" t="str">
        <f t="shared" si="10"/>
        <v>12:20 Bullet shot Cup (Финляндия) ⁠NightLovell  - (Чехия) Handzus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0.5166666666666667</v>
      </c>
      <c r="C33" s="50" t="str">
        <f t="shared" ref="C33:C38" si="27">TRIM($D$6)</f>
        <v>Германия</v>
      </c>
      <c r="D33" s="46" t="str">
        <f t="shared" si="24"/>
        <v>Чехия</v>
      </c>
      <c r="E33" s="46" t="str">
        <f t="shared" ref="E33:E38" si="28">$E$6</f>
        <v>rio2k</v>
      </c>
      <c r="F33" s="46" t="str">
        <f t="shared" si="25"/>
        <v>Handzus</v>
      </c>
      <c r="G33" s="39">
        <f t="shared" si="8"/>
        <v>2</v>
      </c>
      <c r="H33" s="19"/>
      <c r="I33" s="39">
        <f t="shared" si="26"/>
        <v>3</v>
      </c>
      <c r="J33" s="19"/>
      <c r="K33" s="68">
        <v>2.0</v>
      </c>
      <c r="L33" s="46">
        <v>3.0</v>
      </c>
      <c r="M33" s="12"/>
      <c r="N33" s="12"/>
      <c r="O33" s="12"/>
      <c r="P33" s="12"/>
      <c r="Q33" s="12"/>
      <c r="R33" s="12"/>
      <c r="S33" s="12"/>
      <c r="T33" s="47">
        <v>178.0</v>
      </c>
      <c r="U33" s="48" t="str">
        <f t="shared" si="10"/>
        <v>12:24 Bullet shot Cup (Германия) rio2k  - (Чехия) Handzus</v>
      </c>
      <c r="V33" s="12" t="str">
        <f t="shared" si="11"/>
        <v>2:3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0.5194444444444445</v>
      </c>
      <c r="C34" s="50" t="str">
        <f t="shared" si="27"/>
        <v>Германия</v>
      </c>
      <c r="D34" s="46" t="str">
        <f t="shared" si="24"/>
        <v>Чехия</v>
      </c>
      <c r="E34" s="46" t="str">
        <f t="shared" si="28"/>
        <v>rio2k</v>
      </c>
      <c r="F34" s="46" t="str">
        <f t="shared" si="25"/>
        <v>Handzus</v>
      </c>
      <c r="G34" s="39">
        <f t="shared" si="8"/>
        <v>2</v>
      </c>
      <c r="H34" s="19"/>
      <c r="I34" s="39">
        <f t="shared" si="26"/>
        <v>3</v>
      </c>
      <c r="J34" s="19"/>
      <c r="K34" s="68">
        <v>2.0</v>
      </c>
      <c r="L34" s="46">
        <v>3.0</v>
      </c>
      <c r="M34" s="12"/>
      <c r="N34" s="12"/>
      <c r="O34" s="12"/>
      <c r="P34" s="12"/>
      <c r="Q34" s="12"/>
      <c r="R34" s="12"/>
      <c r="S34" s="12"/>
      <c r="T34" s="47">
        <v>179.0</v>
      </c>
      <c r="U34" s="48" t="str">
        <f t="shared" si="10"/>
        <v>12:28 Bullet shot Cup (Германия) rio2k  - (Чехия) Handzus</v>
      </c>
      <c r="V34" s="12" t="str">
        <f t="shared" si="11"/>
        <v>2:3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0.5222222222222223</v>
      </c>
      <c r="C35" s="50" t="str">
        <f t="shared" si="27"/>
        <v>Германия</v>
      </c>
      <c r="D35" s="46" t="str">
        <f t="shared" si="24"/>
        <v>Чехия</v>
      </c>
      <c r="E35" s="46" t="str">
        <f t="shared" si="28"/>
        <v>rio2k</v>
      </c>
      <c r="F35" s="46" t="str">
        <f t="shared" si="25"/>
        <v>Handzus</v>
      </c>
      <c r="G35" s="39">
        <f t="shared" si="8"/>
        <v>3</v>
      </c>
      <c r="H35" s="19"/>
      <c r="I35" s="39">
        <f t="shared" si="26"/>
        <v>1</v>
      </c>
      <c r="J35" s="19"/>
      <c r="K35" s="68">
        <v>3.0</v>
      </c>
      <c r="L35" s="46">
        <v>1.0</v>
      </c>
      <c r="M35" s="12"/>
      <c r="N35" s="12"/>
      <c r="O35" s="12"/>
      <c r="P35" s="12"/>
      <c r="Q35" s="12"/>
      <c r="R35" s="12"/>
      <c r="S35" s="12"/>
      <c r="T35" s="47">
        <v>180.0</v>
      </c>
      <c r="U35" s="48" t="str">
        <f t="shared" si="10"/>
        <v>12:32 Bullet shot Cup (Германия) rio2k  - (Чехия) Handzus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4"/>
      <c r="B36" s="45">
        <v>0.525</v>
      </c>
      <c r="C36" s="50" t="str">
        <f t="shared" si="27"/>
        <v>Германия</v>
      </c>
      <c r="D36" s="50" t="str">
        <f t="shared" ref="D36:D41" si="29">TRIM($D$4)</f>
        <v>Финляндия</v>
      </c>
      <c r="E36" s="50" t="str">
        <f t="shared" si="28"/>
        <v>rio2k</v>
      </c>
      <c r="F36" s="46" t="str">
        <f t="shared" ref="F36:F41" si="30">$E$4</f>
        <v>⁠NightLovell</v>
      </c>
      <c r="G36" s="39">
        <f t="shared" si="8"/>
        <v>0</v>
      </c>
      <c r="H36" s="19"/>
      <c r="I36" s="39">
        <f t="shared" ref="I36:I42" si="31">SUM(L36)</f>
        <v>1</v>
      </c>
      <c r="J36" s="19"/>
      <c r="K36" s="66">
        <v>0.0</v>
      </c>
      <c r="L36" s="67">
        <v>1.0</v>
      </c>
      <c r="M36" s="12"/>
      <c r="N36" s="12"/>
      <c r="O36" s="12"/>
      <c r="P36" s="12"/>
      <c r="Q36" s="12"/>
      <c r="R36" s="12"/>
      <c r="S36" s="12"/>
      <c r="T36" s="47">
        <v>181.0</v>
      </c>
      <c r="U36" s="48" t="str">
        <f t="shared" si="10"/>
        <v>12:36 Bullet shot Cup (Германия) rio2k  - (Финляндия) ⁠NightLovell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0.5277777777777778</v>
      </c>
      <c r="C37" s="50" t="str">
        <f t="shared" si="27"/>
        <v>Германия</v>
      </c>
      <c r="D37" s="50" t="str">
        <f t="shared" si="29"/>
        <v>Финляндия</v>
      </c>
      <c r="E37" s="50" t="str">
        <f t="shared" si="28"/>
        <v>rio2k</v>
      </c>
      <c r="F37" s="46" t="str">
        <f t="shared" si="30"/>
        <v>⁠NightLovell</v>
      </c>
      <c r="G37" s="39">
        <f t="shared" si="8"/>
        <v>0</v>
      </c>
      <c r="H37" s="19"/>
      <c r="I37" s="39">
        <f t="shared" si="31"/>
        <v>1</v>
      </c>
      <c r="J37" s="19"/>
      <c r="K37" s="68">
        <v>0.0</v>
      </c>
      <c r="L37" s="46">
        <v>1.0</v>
      </c>
      <c r="M37" s="12"/>
      <c r="N37" s="12"/>
      <c r="O37" s="12"/>
      <c r="P37" s="12"/>
      <c r="Q37" s="12"/>
      <c r="R37" s="12"/>
      <c r="S37" s="12"/>
      <c r="T37" s="47">
        <v>182.0</v>
      </c>
      <c r="U37" s="48" t="str">
        <f t="shared" si="10"/>
        <v>12:40 Bullet shot Cup (Германия) rio2k  - (Финляндия) ⁠NightLovell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0.5305555555555556</v>
      </c>
      <c r="C38" s="50" t="str">
        <f t="shared" si="27"/>
        <v>Германия</v>
      </c>
      <c r="D38" s="50" t="str">
        <f t="shared" si="29"/>
        <v>Финляндия</v>
      </c>
      <c r="E38" s="50" t="str">
        <f t="shared" si="28"/>
        <v>rio2k</v>
      </c>
      <c r="F38" s="46" t="str">
        <f t="shared" si="30"/>
        <v>⁠NightLovell</v>
      </c>
      <c r="G38" s="39">
        <f t="shared" si="8"/>
        <v>2</v>
      </c>
      <c r="H38" s="19"/>
      <c r="I38" s="39">
        <f t="shared" si="31"/>
        <v>0</v>
      </c>
      <c r="J38" s="19"/>
      <c r="K38" s="68">
        <v>2.0</v>
      </c>
      <c r="L38" s="46">
        <v>0.0</v>
      </c>
      <c r="M38" s="12"/>
      <c r="N38" s="12"/>
      <c r="O38" s="12"/>
      <c r="P38" s="12"/>
      <c r="Q38" s="12"/>
      <c r="R38" s="12"/>
      <c r="S38" s="12"/>
      <c r="T38" s="47">
        <v>183.0</v>
      </c>
      <c r="U38" s="48" t="str">
        <f t="shared" si="10"/>
        <v>12:44 Bullet shot Cup (Германия) rio2k  - (Финляндия) ⁠NightLovell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0.5333333333333333</v>
      </c>
      <c r="C39" s="46" t="str">
        <f t="shared" ref="C39:C44" si="32">TRIM($D$5)</f>
        <v>Чехия</v>
      </c>
      <c r="D39" s="50" t="str">
        <f t="shared" si="29"/>
        <v>Финляндия</v>
      </c>
      <c r="E39" s="46" t="str">
        <f t="shared" ref="E39:E44" si="33">$E$5</f>
        <v>Handzus</v>
      </c>
      <c r="F39" s="46" t="str">
        <f t="shared" si="30"/>
        <v>⁠NightLovell</v>
      </c>
      <c r="G39" s="39">
        <f t="shared" si="8"/>
        <v>0</v>
      </c>
      <c r="H39" s="19"/>
      <c r="I39" s="39">
        <f t="shared" si="31"/>
        <v>2</v>
      </c>
      <c r="J39" s="19"/>
      <c r="K39" s="46">
        <v>0.0</v>
      </c>
      <c r="L39" s="46">
        <v>2.0</v>
      </c>
      <c r="M39" s="12"/>
      <c r="N39" s="12"/>
      <c r="O39" s="12"/>
      <c r="P39" s="12"/>
      <c r="Q39" s="12"/>
      <c r="R39" s="12"/>
      <c r="S39" s="12"/>
      <c r="T39" s="47">
        <v>184.0</v>
      </c>
      <c r="U39" s="48" t="str">
        <f t="shared" si="10"/>
        <v>12:48 Bullet shot Cup (Чехия) Handzus  - (Финляндия) ⁠NightLovell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0.5361111111111111</v>
      </c>
      <c r="C40" s="46" t="str">
        <f t="shared" si="32"/>
        <v>Чехия</v>
      </c>
      <c r="D40" s="50" t="str">
        <f t="shared" si="29"/>
        <v>Финляндия</v>
      </c>
      <c r="E40" s="46" t="str">
        <f t="shared" si="33"/>
        <v>Handzus</v>
      </c>
      <c r="F40" s="46" t="str">
        <f t="shared" si="30"/>
        <v>⁠NightLovell</v>
      </c>
      <c r="G40" s="39">
        <f t="shared" si="8"/>
        <v>2</v>
      </c>
      <c r="H40" s="19"/>
      <c r="I40" s="39">
        <f t="shared" si="31"/>
        <v>3</v>
      </c>
      <c r="J40" s="19"/>
      <c r="K40" s="46">
        <v>2.0</v>
      </c>
      <c r="L40" s="46">
        <v>3.0</v>
      </c>
      <c r="M40" s="12"/>
      <c r="N40" s="12"/>
      <c r="O40" s="12"/>
      <c r="P40" s="12"/>
      <c r="Q40" s="12"/>
      <c r="R40" s="12"/>
      <c r="S40" s="12"/>
      <c r="T40" s="47">
        <v>185.0</v>
      </c>
      <c r="U40" s="48" t="str">
        <f t="shared" si="10"/>
        <v>12:52 Bullet shot Cup (Чехия) Handzus  - (Финляндия) ⁠NightLovell</v>
      </c>
      <c r="V40" s="12" t="str">
        <f t="shared" si="11"/>
        <v>2:3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0.5388888888888889</v>
      </c>
      <c r="C41" s="46" t="str">
        <f t="shared" si="32"/>
        <v>Чехия</v>
      </c>
      <c r="D41" s="50" t="str">
        <f t="shared" si="29"/>
        <v>Финляндия</v>
      </c>
      <c r="E41" s="46" t="str">
        <f t="shared" si="33"/>
        <v>Handzus</v>
      </c>
      <c r="F41" s="46" t="str">
        <f t="shared" si="30"/>
        <v>⁠NightLovell</v>
      </c>
      <c r="G41" s="39">
        <f t="shared" si="8"/>
        <v>1</v>
      </c>
      <c r="H41" s="19"/>
      <c r="I41" s="39">
        <f t="shared" si="31"/>
        <v>1</v>
      </c>
      <c r="J41" s="19"/>
      <c r="K41" s="46">
        <v>1.0</v>
      </c>
      <c r="L41" s="46">
        <v>1.0</v>
      </c>
      <c r="M41" s="12"/>
      <c r="N41" s="12"/>
      <c r="O41" s="12"/>
      <c r="P41" s="12"/>
      <c r="Q41" s="12"/>
      <c r="R41" s="12"/>
      <c r="S41" s="12"/>
      <c r="T41" s="47">
        <v>186.0</v>
      </c>
      <c r="U41" s="48" t="str">
        <f t="shared" si="10"/>
        <v>12:56 Bullet shot Cup (Чехия) Handzus  - (Финляндия) ⁠NightLovell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0.5416666666666666</v>
      </c>
      <c r="C42" s="46" t="str">
        <f t="shared" si="32"/>
        <v>Чехия</v>
      </c>
      <c r="D42" s="50" t="str">
        <f t="shared" ref="D42:D47" si="34">TRIM($D$6)</f>
        <v>Германия</v>
      </c>
      <c r="E42" s="46" t="str">
        <f t="shared" si="33"/>
        <v>Handzus</v>
      </c>
      <c r="F42" s="46" t="str">
        <f t="shared" ref="F42:F47" si="35">$E$6</f>
        <v>rio2k</v>
      </c>
      <c r="G42" s="39">
        <f t="shared" si="8"/>
        <v>0</v>
      </c>
      <c r="H42" s="19"/>
      <c r="I42" s="39">
        <f t="shared" si="31"/>
        <v>1</v>
      </c>
      <c r="J42" s="19"/>
      <c r="K42" s="46">
        <v>0.0</v>
      </c>
      <c r="L42" s="46">
        <v>1.0</v>
      </c>
      <c r="M42" s="12"/>
      <c r="N42" s="12"/>
      <c r="O42" s="12"/>
      <c r="P42" s="12"/>
      <c r="Q42" s="12"/>
      <c r="R42" s="12"/>
      <c r="S42" s="12"/>
      <c r="T42" s="47">
        <v>187.0</v>
      </c>
      <c r="U42" s="48" t="str">
        <f t="shared" si="10"/>
        <v>13:00 Bullet shot Cup (Чехия) Handzus  - (Германия) rio2k</v>
      </c>
      <c r="V42" s="12" t="str">
        <f t="shared" si="11"/>
        <v>0:1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0.5444444444444444</v>
      </c>
      <c r="C43" s="46" t="str">
        <f t="shared" si="32"/>
        <v>Чехия</v>
      </c>
      <c r="D43" s="50" t="str">
        <f t="shared" si="34"/>
        <v>Германия</v>
      </c>
      <c r="E43" s="46" t="str">
        <f t="shared" si="33"/>
        <v>Handzus</v>
      </c>
      <c r="F43" s="46" t="str">
        <f t="shared" si="35"/>
        <v>rio2k</v>
      </c>
      <c r="G43" s="39">
        <f t="shared" si="8"/>
        <v>0</v>
      </c>
      <c r="H43" s="19"/>
      <c r="I43" s="39">
        <f t="shared" ref="I43:I47" si="36">SUM(L43,O43)</f>
        <v>2</v>
      </c>
      <c r="J43" s="19"/>
      <c r="K43" s="46">
        <v>0.0</v>
      </c>
      <c r="L43" s="46">
        <v>2.0</v>
      </c>
      <c r="M43" s="12" t="s">
        <v>0</v>
      </c>
      <c r="N43" s="12"/>
      <c r="O43" s="12"/>
      <c r="P43" s="12"/>
      <c r="Q43" s="12"/>
      <c r="R43" s="12"/>
      <c r="S43" s="12"/>
      <c r="T43" s="47">
        <v>188.0</v>
      </c>
      <c r="U43" s="48" t="str">
        <f t="shared" si="10"/>
        <v>13:04 Bullet shot Cup (Чехия) Handzus  - (Германия) rio2k</v>
      </c>
      <c r="V43" s="12" t="str">
        <f t="shared" si="11"/>
        <v>0:2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 t="s">
        <v>0</v>
      </c>
      <c r="B44" s="45">
        <v>0.5472222222222223</v>
      </c>
      <c r="C44" s="46" t="str">
        <f t="shared" si="32"/>
        <v>Чехия</v>
      </c>
      <c r="D44" s="50" t="str">
        <f t="shared" si="34"/>
        <v>Германия</v>
      </c>
      <c r="E44" s="46" t="str">
        <f t="shared" si="33"/>
        <v>Handzus</v>
      </c>
      <c r="F44" s="46" t="str">
        <f t="shared" si="35"/>
        <v>rio2k</v>
      </c>
      <c r="G44" s="39">
        <f t="shared" si="8"/>
        <v>2</v>
      </c>
      <c r="H44" s="19"/>
      <c r="I44" s="39">
        <f t="shared" si="36"/>
        <v>2</v>
      </c>
      <c r="J44" s="19"/>
      <c r="K44" s="46">
        <v>2.0</v>
      </c>
      <c r="L44" s="46">
        <v>2.0</v>
      </c>
      <c r="M44" s="12"/>
      <c r="N44" s="12"/>
      <c r="O44" s="12"/>
      <c r="P44" s="12"/>
      <c r="Q44" s="12"/>
      <c r="R44" s="12"/>
      <c r="S44" s="12"/>
      <c r="T44" s="47">
        <v>189.0</v>
      </c>
      <c r="U44" s="48" t="str">
        <f t="shared" si="10"/>
        <v>13:08 Bullet shot Cup (Чехия) Handzus  - (Германия) rio2k</v>
      </c>
      <c r="V44" s="12" t="str">
        <f t="shared" si="11"/>
        <v>2:2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0.55</v>
      </c>
      <c r="C45" s="50" t="str">
        <f t="shared" ref="C45:C49" si="37">TRIM($D$4)</f>
        <v>Финляндия</v>
      </c>
      <c r="D45" s="50" t="str">
        <f t="shared" si="34"/>
        <v>Германия</v>
      </c>
      <c r="E45" s="46" t="str">
        <f t="shared" ref="E45:E49" si="38">$E$4</f>
        <v>⁠NightLovell</v>
      </c>
      <c r="F45" s="46" t="str">
        <f t="shared" si="35"/>
        <v>rio2k</v>
      </c>
      <c r="G45" s="39">
        <f t="shared" si="8"/>
        <v>2</v>
      </c>
      <c r="H45" s="19"/>
      <c r="I45" s="39">
        <f t="shared" si="36"/>
        <v>3</v>
      </c>
      <c r="J45" s="19"/>
      <c r="K45" s="46">
        <v>2.0</v>
      </c>
      <c r="L45" s="46">
        <v>3.0</v>
      </c>
      <c r="M45" s="12"/>
      <c r="N45" s="12"/>
      <c r="O45" s="12"/>
      <c r="P45" s="12"/>
      <c r="Q45" s="12"/>
      <c r="R45" s="12"/>
      <c r="S45" s="12"/>
      <c r="T45" s="47">
        <v>190.0</v>
      </c>
      <c r="U45" s="48" t="str">
        <f t="shared" si="10"/>
        <v>13:12 Bullet shot Cup (Финляндия) ⁠NightLovell  - (Германия) rio2k</v>
      </c>
      <c r="V45" s="12" t="str">
        <f t="shared" si="11"/>
        <v>2:3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0.5527777777777778</v>
      </c>
      <c r="C46" s="50" t="str">
        <f t="shared" si="37"/>
        <v>Финляндия</v>
      </c>
      <c r="D46" s="50" t="str">
        <f t="shared" si="34"/>
        <v>Германия</v>
      </c>
      <c r="E46" s="46" t="str">
        <f t="shared" si="38"/>
        <v>⁠NightLovell</v>
      </c>
      <c r="F46" s="46" t="str">
        <f t="shared" si="35"/>
        <v>rio2k</v>
      </c>
      <c r="G46" s="39">
        <f t="shared" si="8"/>
        <v>1</v>
      </c>
      <c r="H46" s="19"/>
      <c r="I46" s="39">
        <f t="shared" si="36"/>
        <v>1</v>
      </c>
      <c r="J46" s="19"/>
      <c r="K46" s="46">
        <v>1.0</v>
      </c>
      <c r="L46" s="46">
        <v>1.0</v>
      </c>
      <c r="M46" s="12"/>
      <c r="N46" s="12"/>
      <c r="O46" s="12"/>
      <c r="P46" s="12"/>
      <c r="Q46" s="12"/>
      <c r="R46" s="12"/>
      <c r="S46" s="12"/>
      <c r="T46" s="47">
        <v>191.0</v>
      </c>
      <c r="U46" s="48" t="str">
        <f t="shared" si="10"/>
        <v>13:16 Bullet shot Cup (Финляндия) ⁠NightLovell  - (Германия) rio2k</v>
      </c>
      <c r="V46" s="12" t="str">
        <f t="shared" si="11"/>
        <v>1:1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0.5555555555555556</v>
      </c>
      <c r="C47" s="50" t="str">
        <f t="shared" si="37"/>
        <v>Финляндия</v>
      </c>
      <c r="D47" s="50" t="str">
        <f t="shared" si="34"/>
        <v>Германия</v>
      </c>
      <c r="E47" s="46" t="str">
        <f t="shared" si="38"/>
        <v>⁠NightLovell</v>
      </c>
      <c r="F47" s="46" t="str">
        <f t="shared" si="35"/>
        <v>rio2k</v>
      </c>
      <c r="G47" s="39">
        <f t="shared" si="8"/>
        <v>0</v>
      </c>
      <c r="H47" s="19"/>
      <c r="I47" s="39">
        <f t="shared" si="36"/>
        <v>1</v>
      </c>
      <c r="J47" s="19"/>
      <c r="K47" s="46">
        <v>0.0</v>
      </c>
      <c r="L47" s="46">
        <v>1.0</v>
      </c>
      <c r="M47" s="12"/>
      <c r="N47" s="12"/>
      <c r="O47" s="12"/>
      <c r="P47" s="12"/>
      <c r="Q47" s="12"/>
      <c r="R47" s="12"/>
      <c r="S47" s="12"/>
      <c r="T47" s="47">
        <v>192.0</v>
      </c>
      <c r="U47" s="48" t="str">
        <f t="shared" si="10"/>
        <v>13:20 Bullet shot Cup (Финляндия) ⁠NightLovell  - (Германия) rio2k</v>
      </c>
      <c r="V47" s="12" t="str">
        <f t="shared" si="11"/>
        <v>0:1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0.5583333333333333</v>
      </c>
      <c r="C48" s="50" t="str">
        <f t="shared" si="37"/>
        <v>Финляндия</v>
      </c>
      <c r="D48" s="46" t="str">
        <f t="shared" ref="D48:D51" si="39">TRIM($D$5)</f>
        <v>Чехия</v>
      </c>
      <c r="E48" s="46" t="str">
        <f t="shared" si="38"/>
        <v>⁠NightLovell</v>
      </c>
      <c r="F48" s="46" t="str">
        <f t="shared" ref="F48:F51" si="40">$E$5</f>
        <v>Handzus</v>
      </c>
      <c r="G48" s="39">
        <f t="shared" si="8"/>
        <v>1</v>
      </c>
      <c r="H48" s="19"/>
      <c r="I48" s="39">
        <f>SUM(L48)</f>
        <v>2</v>
      </c>
      <c r="J48" s="19"/>
      <c r="K48" s="46">
        <v>1.0</v>
      </c>
      <c r="L48" s="46">
        <v>2.0</v>
      </c>
      <c r="M48" s="12"/>
      <c r="N48" s="12"/>
      <c r="O48" s="12"/>
      <c r="P48" s="12"/>
      <c r="Q48" s="12"/>
      <c r="R48" s="12"/>
      <c r="S48" s="12"/>
      <c r="T48" s="47">
        <v>193.0</v>
      </c>
      <c r="U48" s="48" t="str">
        <f t="shared" si="10"/>
        <v>13:24 Bullet shot Cup (Финляндия) ⁠NightLovell  - (Чехия) Handzus</v>
      </c>
      <c r="V48" s="12" t="str">
        <f t="shared" si="11"/>
        <v>1:2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0.5611111111111111</v>
      </c>
      <c r="C49" s="50" t="str">
        <f t="shared" si="37"/>
        <v>Финляндия</v>
      </c>
      <c r="D49" s="46" t="str">
        <f t="shared" si="39"/>
        <v>Чехия</v>
      </c>
      <c r="E49" s="46" t="str">
        <f t="shared" si="38"/>
        <v>⁠NightLovell</v>
      </c>
      <c r="F49" s="46" t="str">
        <f t="shared" si="40"/>
        <v>Handzus</v>
      </c>
      <c r="G49" s="39">
        <f t="shared" si="8"/>
        <v>1</v>
      </c>
      <c r="H49" s="19"/>
      <c r="I49" s="39">
        <f t="shared" ref="I49:I53" si="41">SUM(L49,O49)</f>
        <v>2</v>
      </c>
      <c r="J49" s="19"/>
      <c r="K49" s="46">
        <v>1.0</v>
      </c>
      <c r="L49" s="46">
        <v>2.0</v>
      </c>
      <c r="M49" s="12"/>
      <c r="N49" s="12"/>
      <c r="O49" s="12"/>
      <c r="P49" s="12"/>
      <c r="Q49" s="12"/>
      <c r="R49" s="12"/>
      <c r="S49" s="12"/>
      <c r="T49" s="47">
        <v>194.0</v>
      </c>
      <c r="U49" s="48" t="str">
        <f t="shared" si="10"/>
        <v>13:28 Bullet shot Cup (Финляндия) ⁠NightLovell  - (Чехия) Handzus</v>
      </c>
      <c r="V49" s="12" t="str">
        <f t="shared" si="11"/>
        <v>1:2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0.5638888888888889</v>
      </c>
      <c r="C50" s="50" t="str">
        <f t="shared" ref="C50:C53" si="42">TRIM($D$6)</f>
        <v>Германия</v>
      </c>
      <c r="D50" s="46" t="str">
        <f t="shared" si="39"/>
        <v>Чехия</v>
      </c>
      <c r="E50" s="46" t="str">
        <f t="shared" ref="E50:E53" si="43">$E$6</f>
        <v>rio2k</v>
      </c>
      <c r="F50" s="46" t="str">
        <f t="shared" si="40"/>
        <v>Handzus</v>
      </c>
      <c r="G50" s="39">
        <f t="shared" si="8"/>
        <v>2</v>
      </c>
      <c r="H50" s="19"/>
      <c r="I50" s="39">
        <f t="shared" si="41"/>
        <v>1</v>
      </c>
      <c r="J50" s="19"/>
      <c r="K50" s="46">
        <v>2.0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195.0</v>
      </c>
      <c r="U50" s="48" t="str">
        <f t="shared" si="10"/>
        <v>13:32 Bullet shot Cup (Германия) rio2k  - (Чехия) Handzus</v>
      </c>
      <c r="V50" s="12" t="str">
        <f t="shared" si="11"/>
        <v>2:1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0.5666666666666667</v>
      </c>
      <c r="C51" s="50" t="str">
        <f t="shared" si="42"/>
        <v>Германия</v>
      </c>
      <c r="D51" s="46" t="str">
        <f t="shared" si="39"/>
        <v>Чехия</v>
      </c>
      <c r="E51" s="46" t="str">
        <f t="shared" si="43"/>
        <v>rio2k</v>
      </c>
      <c r="F51" s="46" t="str">
        <f t="shared" si="40"/>
        <v>Handzus</v>
      </c>
      <c r="G51" s="39">
        <f t="shared" si="8"/>
        <v>3</v>
      </c>
      <c r="H51" s="19"/>
      <c r="I51" s="39">
        <f t="shared" si="41"/>
        <v>1</v>
      </c>
      <c r="J51" s="19"/>
      <c r="K51" s="46">
        <v>3.0</v>
      </c>
      <c r="L51" s="46">
        <v>1.0</v>
      </c>
      <c r="M51" s="12"/>
      <c r="N51" s="12"/>
      <c r="O51" s="12"/>
      <c r="P51" s="12"/>
      <c r="Q51" s="12"/>
      <c r="R51" s="12"/>
      <c r="S51" s="12"/>
      <c r="T51" s="47">
        <v>196.0</v>
      </c>
      <c r="U51" s="48" t="str">
        <f t="shared" si="10"/>
        <v>13:36 Bullet shot Cup (Германия) rio2k  - (Чехия) Handzus</v>
      </c>
      <c r="V51" s="12" t="str">
        <f t="shared" si="11"/>
        <v>3:1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0.5694444444444444</v>
      </c>
      <c r="C52" s="50" t="str">
        <f t="shared" si="42"/>
        <v>Германия</v>
      </c>
      <c r="D52" s="50" t="str">
        <f t="shared" ref="D52:D53" si="44">TRIM($D$4)</f>
        <v>Финляндия</v>
      </c>
      <c r="E52" s="50" t="str">
        <f t="shared" si="43"/>
        <v>rio2k</v>
      </c>
      <c r="F52" s="46" t="str">
        <f t="shared" ref="F52:F53" si="45">$E$4</f>
        <v>⁠NightLovell</v>
      </c>
      <c r="G52" s="39">
        <f t="shared" si="8"/>
        <v>2</v>
      </c>
      <c r="H52" s="19"/>
      <c r="I52" s="39">
        <f t="shared" si="41"/>
        <v>2</v>
      </c>
      <c r="J52" s="19"/>
      <c r="K52" s="46">
        <v>2.0</v>
      </c>
      <c r="L52" s="46">
        <v>2.0</v>
      </c>
      <c r="M52" s="12"/>
      <c r="N52" s="12"/>
      <c r="O52" s="12"/>
      <c r="P52" s="12"/>
      <c r="Q52" s="12"/>
      <c r="R52" s="12"/>
      <c r="S52" s="12"/>
      <c r="T52" s="47">
        <v>197.0</v>
      </c>
      <c r="U52" s="48" t="str">
        <f t="shared" si="10"/>
        <v>13:40 Bullet shot Cup (Германия) rio2k  - (Финляндия) ⁠NightLovell</v>
      </c>
      <c r="V52" s="12" t="str">
        <f t="shared" si="11"/>
        <v>2:2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0.5722222222222222</v>
      </c>
      <c r="C53" s="50" t="str">
        <f t="shared" si="42"/>
        <v>Германия</v>
      </c>
      <c r="D53" s="50" t="str">
        <f t="shared" si="44"/>
        <v>Финляндия</v>
      </c>
      <c r="E53" s="50" t="str">
        <f t="shared" si="43"/>
        <v>rio2k</v>
      </c>
      <c r="F53" s="46" t="str">
        <f t="shared" si="45"/>
        <v>⁠NightLovell</v>
      </c>
      <c r="G53" s="39">
        <f t="shared" si="8"/>
        <v>2</v>
      </c>
      <c r="H53" s="19"/>
      <c r="I53" s="39">
        <f t="shared" si="41"/>
        <v>3</v>
      </c>
      <c r="J53" s="19"/>
      <c r="K53" s="46">
        <v>2.0</v>
      </c>
      <c r="L53" s="46">
        <v>3.0</v>
      </c>
      <c r="M53" s="12"/>
      <c r="N53" s="12"/>
      <c r="O53" s="12"/>
      <c r="P53" s="12"/>
      <c r="Q53" s="12"/>
      <c r="R53" s="12"/>
      <c r="S53" s="12"/>
      <c r="T53" s="47">
        <v>198.0</v>
      </c>
      <c r="U53" s="48" t="str">
        <f t="shared" si="10"/>
        <v>13:44 Bullet shot Cup (Германия) rio2k  - (Финляндия) ⁠NightLovell</v>
      </c>
      <c r="V53" s="12" t="str">
        <f t="shared" si="11"/>
        <v>2:3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T985" s="58"/>
    </row>
    <row r="986" ht="15.75" customHeight="1">
      <c r="T986" s="58"/>
    </row>
    <row r="987" ht="15.75" customHeight="1">
      <c r="T987" s="58"/>
    </row>
    <row r="988" ht="15.75" customHeight="1"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45660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45660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14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27">
        <f t="array" ref="AJ3">SUM(('ТУР3'!home=AF3)*('ТУР3'!homescore&lt;'ТУР3'!visitorscore),('ТУР3'!visitor=AF3)*('ТУР3'!visitorscore&lt;'ТУР3'!homescore))</f>
        <v>5</v>
      </c>
      <c r="AK3" s="22">
        <f t="array" ref="AK3">SUMIF('ТУР3'!home,AF3,'ТУР3'!homescore)+SUMIF('ТУР3'!visitor,AF3,'ТУР3'!visitorscore)</f>
        <v>54</v>
      </c>
      <c r="AL3" s="27">
        <f t="array" ref="AL3">SUMIF('ТУР3'!home,AF3,'ТУР3'!visitorscore)+SUMIF('ТУР3'!visitor,AF3,'ТУР3'!homescore)</f>
        <v>42</v>
      </c>
      <c r="AM3" s="27">
        <f t="shared" ref="AM3:AM5" si="2">AK3-AL3</f>
        <v>12</v>
      </c>
      <c r="AN3" s="22">
        <f t="array" ref="AN3">AH3*Options!$B$2+AI3*Options!$B$3+AJ3*Options!$B$4+VLOOKUP(AF3,$E$4:$F$8,2,0)</f>
        <v>51</v>
      </c>
      <c r="AO3" s="28">
        <f t="shared" ref="AO3:AO5" si="3">AK3+AM3*10000+AN3*100000000</f>
        <v>5100120054</v>
      </c>
    </row>
    <row r="4">
      <c r="A4" s="12"/>
      <c r="B4" s="12"/>
      <c r="C4" s="29" t="s">
        <v>52</v>
      </c>
      <c r="D4" s="33" t="s">
        <v>53</v>
      </c>
      <c r="E4" s="31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9</v>
      </c>
      <c r="Y4" s="20">
        <f t="array" ref="Y4">VLOOKUP($U4,$AF$3:$AN$5,5,0)</f>
        <v>5</v>
      </c>
      <c r="Z4" s="20">
        <f t="array" ref="Z4">VLOOKUP($U4,$AF$3:$AN$5,6,0)</f>
        <v>54</v>
      </c>
      <c r="AA4" s="20">
        <f t="array" ref="AA4">VLOOKUP($U4,$AF$3:$AN$5,7,0)</f>
        <v>42</v>
      </c>
      <c r="AB4" s="20">
        <f t="array" ref="AB4">VLOOKUP($U4,$AF$3:$AN$5,8,0)</f>
        <v>12</v>
      </c>
      <c r="AC4" s="20">
        <f t="array" ref="AC4">VLOOKUP($U4,$AF$3:$AN$5,9,0)</f>
        <v>51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5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27">
        <f t="array" ref="AJ4">SUM(('ТУР3'!home=AF4)*('ТУР3'!homescore&lt;'ТУР3'!visitorscore),('ТУР3'!visitor=AF4)*('ТУР3'!visitorscore&lt;'ТУР3'!homescore))</f>
        <v>14</v>
      </c>
      <c r="AK4" s="22">
        <f t="array" ref="AK4">SUMIF('ТУР3'!home,AF4,'ТУР3'!homescore)+SUMIF('ТУР3'!visitor,AF4,'ТУР3'!visitorscore)</f>
        <v>40</v>
      </c>
      <c r="AL4" s="27">
        <f t="array" ref="AL4">SUMIF('ТУР3'!home,AF4,'ТУР3'!visitorscore)+SUMIF('ТУР3'!visitor,AF4,'ТУР3'!homescore)</f>
        <v>52</v>
      </c>
      <c r="AM4" s="27">
        <f t="shared" si="2"/>
        <v>-12</v>
      </c>
      <c r="AN4" s="22">
        <f t="array" ref="AN4">AH4*Options!$B$2+AI4*Options!$B$3+AJ4*Options!$B$4+VLOOKUP(AF4,$E$4:$F$8,2,0)</f>
        <v>24</v>
      </c>
      <c r="AO4" s="28">
        <f t="shared" si="3"/>
        <v>2399880040</v>
      </c>
    </row>
    <row r="5">
      <c r="A5" s="12"/>
      <c r="B5" s="12"/>
      <c r="C5" s="29" t="s">
        <v>55</v>
      </c>
      <c r="D5" s="33" t="s">
        <v>25</v>
      </c>
      <c r="E5" s="31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8</v>
      </c>
      <c r="Y5" s="20">
        <f t="array" ref="Y5">VLOOKUP($U5,$AF$3:$AN$5,5,0)</f>
        <v>10</v>
      </c>
      <c r="Z5" s="20">
        <f t="array" ref="Z5">VLOOKUP($U5,$AF$3:$AN$5,6,0)</f>
        <v>45</v>
      </c>
      <c r="AA5" s="20">
        <f t="array" ref="AA5">VLOOKUP($U5,$AF$3:$AN$5,7,0)</f>
        <v>45</v>
      </c>
      <c r="AB5" s="20">
        <f t="array" ref="AB5">VLOOKUP($U5,$AF$3:$AN$5,8,0)</f>
        <v>0</v>
      </c>
      <c r="AC5" s="20">
        <f t="array" ref="AC5">VLOOKUP($U5,$AF$3:$AN$5,9,0)</f>
        <v>38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10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8</v>
      </c>
      <c r="AJ5" s="27">
        <f t="array" ref="AJ5">SUM(('ТУР3'!home=AF5)*('ТУР3'!homescore&lt;'ТУР3'!visitorscore),('ТУР3'!visitor=AF5)*('ТУР3'!visitorscore&lt;'ТУР3'!homescore))</f>
        <v>10</v>
      </c>
      <c r="AK5" s="22">
        <f t="array" ref="AK5">SUMIF('ТУР3'!home,AF5,'ТУР3'!homescore)+SUMIF('ТУР3'!visitor,AF5,'ТУР3'!visitorscore)</f>
        <v>45</v>
      </c>
      <c r="AL5" s="27">
        <f t="array" ref="AL5">SUMIF('ТУР3'!home,AF5,'ТУР3'!visitorscore)+SUMIF('ТУР3'!visitor,AF5,'ТУР3'!homescore)</f>
        <v>45</v>
      </c>
      <c r="AM5" s="27">
        <f t="shared" si="2"/>
        <v>0</v>
      </c>
      <c r="AN5" s="22">
        <f t="array" ref="AN5">AH5*Options!$B$2+AI5*Options!$B$3+AJ5*Options!$B$4+VLOOKUP(AF5,$E$4:$F$8,2,0)</f>
        <v>38</v>
      </c>
      <c r="AO5" s="28">
        <f t="shared" si="3"/>
        <v>3800000045</v>
      </c>
    </row>
    <row r="6">
      <c r="A6" s="12"/>
      <c r="B6" s="12"/>
      <c r="C6" s="29" t="s">
        <v>57</v>
      </c>
      <c r="D6" s="33" t="s">
        <v>28</v>
      </c>
      <c r="E6" s="33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9</v>
      </c>
      <c r="Y6" s="20">
        <f t="array" ref="Y6">VLOOKUP($U6,$AF$3:$AN$5,5,0)</f>
        <v>14</v>
      </c>
      <c r="Z6" s="20">
        <f t="array" ref="Z6">VLOOKUP($U6,$AF$3:$AN$5,6,0)</f>
        <v>40</v>
      </c>
      <c r="AA6" s="20">
        <f t="array" ref="AA6">VLOOKUP($U6,$AF$3:$AN$5,7,0)</f>
        <v>52</v>
      </c>
      <c r="AB6" s="20">
        <f t="array" ref="AB6">VLOOKUP($U6,$AF$3:$AN$5,8,0)</f>
        <v>-12</v>
      </c>
      <c r="AC6" s="20">
        <f t="array" ref="AC6">VLOOKUP($U6,$AF$3:$AN$5,9,0)</f>
        <v>24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0.5833333333333334</v>
      </c>
      <c r="C12" s="46" t="str">
        <f t="shared" ref="C12:C14" si="4">TRIM($D$4)</f>
        <v>Швейцария</v>
      </c>
      <c r="D12" s="46" t="str">
        <f t="shared" ref="D12:D17" si="5">TRIM($D$5)</f>
        <v>Канада</v>
      </c>
      <c r="E12" s="46" t="str">
        <f t="shared" ref="E12:E14" si="6">$E$4</f>
        <v>MBK</v>
      </c>
      <c r="F12" s="46" t="str">
        <f t="shared" ref="F12:F17" si="7">$E$5</f>
        <v>Mutabor102</v>
      </c>
      <c r="G12" s="39">
        <f t="shared" ref="G12:G53" si="8">SUM(K12)</f>
        <v>2</v>
      </c>
      <c r="H12" s="19"/>
      <c r="I12" s="39">
        <f t="shared" ref="I12:I18" si="9">SUM(L12)</f>
        <v>1</v>
      </c>
      <c r="J12" s="19"/>
      <c r="K12" s="46">
        <v>2.0</v>
      </c>
      <c r="L12" s="46">
        <v>1.0</v>
      </c>
      <c r="M12" s="12"/>
      <c r="N12" s="12"/>
      <c r="O12" s="12"/>
      <c r="P12" s="12"/>
      <c r="Q12" s="12"/>
      <c r="R12" s="12"/>
      <c r="S12" s="12"/>
      <c r="T12" s="47">
        <v>199.0</v>
      </c>
      <c r="U12" s="48" t="str">
        <f t="shared" ref="U12:U53" si="10">TEXT(B12,"h:mm")&amp;" "&amp;($C$1)&amp;" ("&amp;C12&amp;") "&amp;E12&amp;" "&amp;" - ("&amp;D12&amp;") "&amp;F12&amp;""</f>
        <v>14:00 Bullet shot Cup (Швейцария) MBK  - (Канада) Mutabor102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0.5861111111111111</v>
      </c>
      <c r="C13" s="46" t="str">
        <f t="shared" si="4"/>
        <v>Швейцария</v>
      </c>
      <c r="D13" s="46" t="str">
        <f t="shared" si="5"/>
        <v>Канада</v>
      </c>
      <c r="E13" s="46" t="str">
        <f t="shared" si="6"/>
        <v>MBK</v>
      </c>
      <c r="F13" s="46" t="str">
        <f t="shared" si="7"/>
        <v>Mutabor102</v>
      </c>
      <c r="G13" s="39">
        <f t="shared" si="8"/>
        <v>3</v>
      </c>
      <c r="H13" s="19"/>
      <c r="I13" s="39">
        <f t="shared" si="9"/>
        <v>3</v>
      </c>
      <c r="J13" s="19"/>
      <c r="K13" s="46">
        <v>3.0</v>
      </c>
      <c r="L13" s="46">
        <v>3.0</v>
      </c>
      <c r="M13" s="12"/>
      <c r="N13" s="12"/>
      <c r="O13" s="12"/>
      <c r="P13" s="12"/>
      <c r="Q13" s="12"/>
      <c r="R13" s="12"/>
      <c r="S13" s="12"/>
      <c r="T13" s="47">
        <v>200.0</v>
      </c>
      <c r="U13" s="48" t="str">
        <f t="shared" si="10"/>
        <v>14:04 Bullet shot Cup (Швейцария) MBK  - (Канада) Mutabor102</v>
      </c>
      <c r="V13" s="12" t="str">
        <f t="shared" si="11"/>
        <v>3:3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0.5888888888888889</v>
      </c>
      <c r="C14" s="46" t="str">
        <f t="shared" si="4"/>
        <v>Швейцария</v>
      </c>
      <c r="D14" s="46" t="str">
        <f t="shared" si="5"/>
        <v>Канада</v>
      </c>
      <c r="E14" s="46" t="str">
        <f t="shared" si="6"/>
        <v>MBK</v>
      </c>
      <c r="F14" s="46" t="str">
        <f t="shared" si="7"/>
        <v>Mutabor102</v>
      </c>
      <c r="G14" s="39">
        <f t="shared" si="8"/>
        <v>2</v>
      </c>
      <c r="H14" s="19"/>
      <c r="I14" s="39">
        <f t="shared" si="9"/>
        <v>3</v>
      </c>
      <c r="J14" s="19"/>
      <c r="K14" s="46">
        <v>2.0</v>
      </c>
      <c r="L14" s="46">
        <v>3.0</v>
      </c>
      <c r="M14" s="12"/>
      <c r="N14" s="12"/>
      <c r="O14" s="12"/>
      <c r="P14" s="12"/>
      <c r="Q14" s="12"/>
      <c r="R14" s="12"/>
      <c r="S14" s="12"/>
      <c r="T14" s="47">
        <v>201.0</v>
      </c>
      <c r="U14" s="48" t="str">
        <f t="shared" si="10"/>
        <v>14:08 Bullet shot Cup (Швейцария) MBK  - (Канада) Mutabor102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0.5916666666666667</v>
      </c>
      <c r="C15" s="50" t="str">
        <f t="shared" ref="C15:C20" si="12">TRIM($D$6)</f>
        <v>США</v>
      </c>
      <c r="D15" s="46" t="str">
        <f t="shared" si="5"/>
        <v>Канада</v>
      </c>
      <c r="E15" s="50" t="str">
        <f t="shared" ref="E15:E20" si="13">$E$6</f>
        <v>Djack</v>
      </c>
      <c r="F15" s="46" t="str">
        <f t="shared" si="7"/>
        <v>Mutabor102</v>
      </c>
      <c r="G15" s="39">
        <f t="shared" si="8"/>
        <v>2</v>
      </c>
      <c r="H15" s="19"/>
      <c r="I15" s="39">
        <f t="shared" si="9"/>
        <v>0</v>
      </c>
      <c r="J15" s="19"/>
      <c r="K15" s="46">
        <v>2.0</v>
      </c>
      <c r="L15" s="46">
        <v>0.0</v>
      </c>
      <c r="M15" s="12"/>
      <c r="N15" s="12"/>
      <c r="O15" s="12"/>
      <c r="P15" s="12"/>
      <c r="Q15" s="12"/>
      <c r="R15" s="12"/>
      <c r="S15" s="12"/>
      <c r="T15" s="47">
        <v>202.0</v>
      </c>
      <c r="U15" s="48" t="str">
        <f t="shared" si="10"/>
        <v>14:12 Bullet shot Cup (США) Djack  - (Канада) Mutabor102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0.5944444444444444</v>
      </c>
      <c r="C16" s="50" t="str">
        <f t="shared" si="12"/>
        <v>США</v>
      </c>
      <c r="D16" s="46" t="str">
        <f t="shared" si="5"/>
        <v>Канада</v>
      </c>
      <c r="E16" s="50" t="str">
        <f t="shared" si="13"/>
        <v>Djack</v>
      </c>
      <c r="F16" s="46" t="str">
        <f t="shared" si="7"/>
        <v>Mutabor102</v>
      </c>
      <c r="G16" s="39">
        <f t="shared" si="8"/>
        <v>1</v>
      </c>
      <c r="H16" s="19"/>
      <c r="I16" s="39">
        <f t="shared" si="9"/>
        <v>2</v>
      </c>
      <c r="J16" s="19"/>
      <c r="K16" s="46">
        <v>1.0</v>
      </c>
      <c r="L16" s="46">
        <v>2.0</v>
      </c>
      <c r="M16" s="12"/>
      <c r="N16" s="12"/>
      <c r="O16" s="12"/>
      <c r="P16" s="12"/>
      <c r="Q16" s="12"/>
      <c r="R16" s="12"/>
      <c r="S16" s="12"/>
      <c r="T16" s="47">
        <v>203.0</v>
      </c>
      <c r="U16" s="48" t="str">
        <f t="shared" si="10"/>
        <v>14:16 Bullet shot Cup (США) Djack  - (Канада) Mutabor102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0.5972222222222222</v>
      </c>
      <c r="C17" s="50" t="str">
        <f t="shared" si="12"/>
        <v>США</v>
      </c>
      <c r="D17" s="46" t="str">
        <f t="shared" si="5"/>
        <v>Канада</v>
      </c>
      <c r="E17" s="50" t="str">
        <f t="shared" si="13"/>
        <v>Djack</v>
      </c>
      <c r="F17" s="46" t="str">
        <f t="shared" si="7"/>
        <v>Mutabor102</v>
      </c>
      <c r="G17" s="39">
        <f t="shared" si="8"/>
        <v>2</v>
      </c>
      <c r="H17" s="19"/>
      <c r="I17" s="39">
        <f t="shared" si="9"/>
        <v>0</v>
      </c>
      <c r="J17" s="19"/>
      <c r="K17" s="46">
        <v>2.0</v>
      </c>
      <c r="L17" s="46">
        <v>0.0</v>
      </c>
      <c r="M17" s="12"/>
      <c r="N17" s="12"/>
      <c r="O17" s="12"/>
      <c r="P17" s="12"/>
      <c r="Q17" s="12"/>
      <c r="R17" s="12"/>
      <c r="S17" s="12"/>
      <c r="T17" s="47">
        <v>204.0</v>
      </c>
      <c r="U17" s="48" t="str">
        <f t="shared" si="10"/>
        <v>14:20 Bullet shot Cup (США) Djack  - (Канада) Mutabor102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0.6</v>
      </c>
      <c r="C18" s="50" t="str">
        <f t="shared" si="12"/>
        <v>США</v>
      </c>
      <c r="D18" s="50" t="str">
        <f t="shared" ref="D18:D23" si="14">TRIM($D$4)</f>
        <v>Швейцария</v>
      </c>
      <c r="E18" s="50" t="str">
        <f t="shared" si="13"/>
        <v>Djack</v>
      </c>
      <c r="F18" s="46" t="str">
        <f t="shared" ref="F18:F23" si="15">$E$4</f>
        <v>MBK</v>
      </c>
      <c r="G18" s="39">
        <f t="shared" si="8"/>
        <v>2</v>
      </c>
      <c r="H18" s="19"/>
      <c r="I18" s="39">
        <f t="shared" si="9"/>
        <v>3</v>
      </c>
      <c r="J18" s="19"/>
      <c r="K18" s="46">
        <v>2.0</v>
      </c>
      <c r="L18" s="46">
        <v>3.0</v>
      </c>
      <c r="M18" s="12"/>
      <c r="N18" s="12"/>
      <c r="O18" s="12"/>
      <c r="P18" s="12"/>
      <c r="Q18" s="12"/>
      <c r="R18" s="12"/>
      <c r="S18" s="12"/>
      <c r="T18" s="47">
        <v>205.0</v>
      </c>
      <c r="U18" s="48" t="str">
        <f t="shared" si="10"/>
        <v>14:24 Bullet shot Cup (США) Djack  - (Швейцария) MBK</v>
      </c>
      <c r="V18" s="12" t="str">
        <f t="shared" si="11"/>
        <v>2:3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0.6027777777777777</v>
      </c>
      <c r="C19" s="50" t="str">
        <f t="shared" si="12"/>
        <v>США</v>
      </c>
      <c r="D19" s="50" t="str">
        <f t="shared" si="14"/>
        <v>Швейцария</v>
      </c>
      <c r="E19" s="50" t="str">
        <f t="shared" si="13"/>
        <v>Djack</v>
      </c>
      <c r="F19" s="46" t="str">
        <f t="shared" si="15"/>
        <v>MBK</v>
      </c>
      <c r="G19" s="39">
        <f t="shared" si="8"/>
        <v>1</v>
      </c>
      <c r="H19" s="19"/>
      <c r="I19" s="39">
        <f t="shared" ref="I19:I23" si="16">SUM(L19,O19)</f>
        <v>1</v>
      </c>
      <c r="J19" s="19"/>
      <c r="K19" s="46">
        <v>1.0</v>
      </c>
      <c r="L19" s="46">
        <v>1.0</v>
      </c>
      <c r="M19" s="12"/>
      <c r="N19" s="12"/>
      <c r="O19" s="12"/>
      <c r="P19" s="12"/>
      <c r="Q19" s="12"/>
      <c r="R19" s="12"/>
      <c r="S19" s="12"/>
      <c r="T19" s="47">
        <v>206.0</v>
      </c>
      <c r="U19" s="48" t="str">
        <f t="shared" si="10"/>
        <v>14:28 Bullet shot Cup (США) Djack  - (Швейцария) MBK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0.6055555555555555</v>
      </c>
      <c r="C20" s="50" t="str">
        <f t="shared" si="12"/>
        <v>США</v>
      </c>
      <c r="D20" s="50" t="str">
        <f t="shared" si="14"/>
        <v>Швейцария</v>
      </c>
      <c r="E20" s="50" t="str">
        <f t="shared" si="13"/>
        <v>Djack</v>
      </c>
      <c r="F20" s="46" t="str">
        <f t="shared" si="15"/>
        <v>MBK</v>
      </c>
      <c r="G20" s="39">
        <f t="shared" si="8"/>
        <v>2</v>
      </c>
      <c r="H20" s="19"/>
      <c r="I20" s="39">
        <f t="shared" si="16"/>
        <v>3</v>
      </c>
      <c r="J20" s="19"/>
      <c r="K20" s="46">
        <v>2.0</v>
      </c>
      <c r="L20" s="46">
        <v>3.0</v>
      </c>
      <c r="M20" s="12"/>
      <c r="N20" s="12"/>
      <c r="O20" s="12"/>
      <c r="P20" s="12"/>
      <c r="Q20" s="12"/>
      <c r="R20" s="12"/>
      <c r="S20" s="12"/>
      <c r="T20" s="47">
        <v>207.0</v>
      </c>
      <c r="U20" s="48" t="str">
        <f t="shared" si="10"/>
        <v>14:32 Bullet shot Cup (США) Djack  - (Швейцария) MBK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0.6083333333333333</v>
      </c>
      <c r="C21" s="46" t="str">
        <f t="shared" ref="C21:C26" si="17">TRIM($D$5)</f>
        <v>Канада</v>
      </c>
      <c r="D21" s="50" t="str">
        <f t="shared" si="14"/>
        <v>Швейцария</v>
      </c>
      <c r="E21" s="46" t="str">
        <f t="shared" ref="E21:E26" si="18">$E$5</f>
        <v>Mutabor102</v>
      </c>
      <c r="F21" s="46" t="str">
        <f t="shared" si="15"/>
        <v>MBK</v>
      </c>
      <c r="G21" s="39">
        <f t="shared" si="8"/>
        <v>1</v>
      </c>
      <c r="H21" s="19"/>
      <c r="I21" s="39">
        <f t="shared" si="16"/>
        <v>2</v>
      </c>
      <c r="J21" s="19"/>
      <c r="K21" s="46">
        <v>1.0</v>
      </c>
      <c r="L21" s="46">
        <v>2.0</v>
      </c>
      <c r="M21" s="12"/>
      <c r="N21" s="12"/>
      <c r="O21" s="12"/>
      <c r="P21" s="12"/>
      <c r="Q21" s="12"/>
      <c r="R21" s="12"/>
      <c r="S21" s="12"/>
      <c r="T21" s="47">
        <v>208.0</v>
      </c>
      <c r="U21" s="48" t="str">
        <f t="shared" si="10"/>
        <v>14:36 Bullet shot Cup (Канада) Mutabor102  - (Швейцария) MBK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0.6111111111111112</v>
      </c>
      <c r="C22" s="46" t="str">
        <f t="shared" si="17"/>
        <v>Канада</v>
      </c>
      <c r="D22" s="50" t="str">
        <f t="shared" si="14"/>
        <v>Швейцария</v>
      </c>
      <c r="E22" s="46" t="str">
        <f t="shared" si="18"/>
        <v>Mutabor102</v>
      </c>
      <c r="F22" s="46" t="str">
        <f t="shared" si="15"/>
        <v>MBK</v>
      </c>
      <c r="G22" s="39">
        <f t="shared" si="8"/>
        <v>1</v>
      </c>
      <c r="H22" s="19"/>
      <c r="I22" s="39">
        <f t="shared" si="16"/>
        <v>2</v>
      </c>
      <c r="J22" s="19"/>
      <c r="K22" s="46">
        <v>1.0</v>
      </c>
      <c r="L22" s="46">
        <v>2.0</v>
      </c>
      <c r="M22" s="12"/>
      <c r="N22" s="12"/>
      <c r="O22" s="12"/>
      <c r="P22" s="12"/>
      <c r="Q22" s="12"/>
      <c r="R22" s="12"/>
      <c r="S22" s="12"/>
      <c r="T22" s="47">
        <v>209.0</v>
      </c>
      <c r="U22" s="48" t="str">
        <f t="shared" si="10"/>
        <v>14:40 Bullet shot Cup (Канада) Mutabor102  - (Швейцария) MBK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0.6138888888888889</v>
      </c>
      <c r="C23" s="46" t="str">
        <f t="shared" si="17"/>
        <v>Канада</v>
      </c>
      <c r="D23" s="50" t="str">
        <f t="shared" si="14"/>
        <v>Швейцария</v>
      </c>
      <c r="E23" s="46" t="str">
        <f t="shared" si="18"/>
        <v>Mutabor102</v>
      </c>
      <c r="F23" s="46" t="str">
        <f t="shared" si="15"/>
        <v>MBK</v>
      </c>
      <c r="G23" s="39">
        <f t="shared" si="8"/>
        <v>2</v>
      </c>
      <c r="H23" s="19"/>
      <c r="I23" s="39">
        <f t="shared" si="16"/>
        <v>2</v>
      </c>
      <c r="J23" s="19"/>
      <c r="K23" s="46">
        <v>2.0</v>
      </c>
      <c r="L23" s="46">
        <v>2.0</v>
      </c>
      <c r="M23" s="12"/>
      <c r="N23" s="12"/>
      <c r="O23" s="12"/>
      <c r="P23" s="12"/>
      <c r="Q23" s="12"/>
      <c r="R23" s="12"/>
      <c r="S23" s="12"/>
      <c r="T23" s="47">
        <v>210.0</v>
      </c>
      <c r="U23" s="48" t="str">
        <f t="shared" si="10"/>
        <v>14:44 Bullet shot Cup (Канада) Mutabor102  - (Швейцария) MBK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0.6166666666666667</v>
      </c>
      <c r="C24" s="46" t="str">
        <f t="shared" si="17"/>
        <v>Канада</v>
      </c>
      <c r="D24" s="50" t="str">
        <f t="shared" ref="D24:D29" si="19">TRIM($D$6)</f>
        <v>США</v>
      </c>
      <c r="E24" s="46" t="str">
        <f t="shared" si="18"/>
        <v>Mutabor102</v>
      </c>
      <c r="F24" s="50" t="str">
        <f t="shared" ref="F24:F29" si="20">$E$6</f>
        <v>Djack</v>
      </c>
      <c r="G24" s="39">
        <f t="shared" si="8"/>
        <v>1</v>
      </c>
      <c r="H24" s="19"/>
      <c r="I24" s="39">
        <f t="shared" ref="I24:I30" si="21">SUM(L24)</f>
        <v>1</v>
      </c>
      <c r="J24" s="19"/>
      <c r="K24" s="46">
        <v>1.0</v>
      </c>
      <c r="L24" s="46">
        <v>1.0</v>
      </c>
      <c r="M24" s="12"/>
      <c r="N24" s="12"/>
      <c r="O24" s="12"/>
      <c r="P24" s="12"/>
      <c r="Q24" s="12"/>
      <c r="R24" s="12"/>
      <c r="S24" s="12"/>
      <c r="T24" s="47">
        <v>211.0</v>
      </c>
      <c r="U24" s="48" t="str">
        <f t="shared" si="10"/>
        <v>14:48 Bullet shot Cup (Канада) Mutabor102  - (США) Djack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0.6194444444444445</v>
      </c>
      <c r="C25" s="46" t="str">
        <f t="shared" si="17"/>
        <v>Канада</v>
      </c>
      <c r="D25" s="50" t="str">
        <f t="shared" si="19"/>
        <v>США</v>
      </c>
      <c r="E25" s="46" t="str">
        <f t="shared" si="18"/>
        <v>Mutabor102</v>
      </c>
      <c r="F25" s="50" t="str">
        <f t="shared" si="20"/>
        <v>Djack</v>
      </c>
      <c r="G25" s="39">
        <f t="shared" si="8"/>
        <v>1</v>
      </c>
      <c r="H25" s="19"/>
      <c r="I25" s="39">
        <f t="shared" si="21"/>
        <v>2</v>
      </c>
      <c r="J25" s="19"/>
      <c r="K25" s="73">
        <v>1.0</v>
      </c>
      <c r="L25" s="46">
        <v>2.0</v>
      </c>
      <c r="M25" s="12"/>
      <c r="N25" s="12"/>
      <c r="O25" s="12"/>
      <c r="P25" s="12"/>
      <c r="Q25" s="12"/>
      <c r="R25" s="12"/>
      <c r="S25" s="12"/>
      <c r="T25" s="47">
        <v>212.0</v>
      </c>
      <c r="U25" s="48" t="str">
        <f t="shared" si="10"/>
        <v>14:52 Bullet shot Cup (Канада) Mutabor102  - (США) Djack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0.6222222222222222</v>
      </c>
      <c r="C26" s="46" t="str">
        <f t="shared" si="17"/>
        <v>Канада</v>
      </c>
      <c r="D26" s="50" t="str">
        <f t="shared" si="19"/>
        <v>США</v>
      </c>
      <c r="E26" s="46" t="str">
        <f t="shared" si="18"/>
        <v>Mutabor102</v>
      </c>
      <c r="F26" s="50" t="str">
        <f t="shared" si="20"/>
        <v>Djack</v>
      </c>
      <c r="G26" s="74">
        <f t="shared" si="8"/>
        <v>1</v>
      </c>
      <c r="H26" s="19"/>
      <c r="I26" s="39">
        <f t="shared" si="21"/>
        <v>2</v>
      </c>
      <c r="J26" s="19"/>
      <c r="K26" s="46">
        <v>1.0</v>
      </c>
      <c r="L26" s="46">
        <v>2.0</v>
      </c>
      <c r="M26" s="12"/>
      <c r="N26" s="12"/>
      <c r="O26" s="12"/>
      <c r="P26" s="12"/>
      <c r="Q26" s="12"/>
      <c r="R26" s="12"/>
      <c r="S26" s="12"/>
      <c r="T26" s="47">
        <v>213.0</v>
      </c>
      <c r="U26" s="48" t="str">
        <f t="shared" si="10"/>
        <v>14:56 Bullet shot Cup (Канада) Mutabor102  - (США) Djack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75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0.625</v>
      </c>
      <c r="C27" s="50" t="str">
        <f t="shared" ref="C27:C32" si="22">TRIM($D$4)</f>
        <v>Швейцария</v>
      </c>
      <c r="D27" s="50" t="str">
        <f t="shared" si="19"/>
        <v>США</v>
      </c>
      <c r="E27" s="46" t="str">
        <f t="shared" ref="E27:E32" si="23">$E$4</f>
        <v>MBK</v>
      </c>
      <c r="F27" s="50" t="str">
        <f t="shared" si="20"/>
        <v>Djack</v>
      </c>
      <c r="G27" s="39">
        <f t="shared" si="8"/>
        <v>2</v>
      </c>
      <c r="H27" s="19"/>
      <c r="I27" s="39">
        <f t="shared" si="21"/>
        <v>2</v>
      </c>
      <c r="J27" s="19"/>
      <c r="K27" s="46">
        <v>2.0</v>
      </c>
      <c r="L27" s="46">
        <v>2.0</v>
      </c>
      <c r="M27" s="12"/>
      <c r="N27" s="12"/>
      <c r="O27" s="12"/>
      <c r="P27" s="12"/>
      <c r="Q27" s="12"/>
      <c r="R27" s="12"/>
      <c r="S27" s="12"/>
      <c r="T27" s="47">
        <v>214.0</v>
      </c>
      <c r="U27" s="48" t="str">
        <f t="shared" si="10"/>
        <v>15:00 Bullet shot Cup (Швейцария) MBK  - (США) Djack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75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0.6277777777777778</v>
      </c>
      <c r="C28" s="50" t="str">
        <f t="shared" si="22"/>
        <v>Швейцария</v>
      </c>
      <c r="D28" s="50" t="str">
        <f t="shared" si="19"/>
        <v>США</v>
      </c>
      <c r="E28" s="46" t="str">
        <f t="shared" si="23"/>
        <v>MBK</v>
      </c>
      <c r="F28" s="50" t="str">
        <f t="shared" si="20"/>
        <v>Djack</v>
      </c>
      <c r="G28" s="39">
        <f t="shared" si="8"/>
        <v>2</v>
      </c>
      <c r="H28" s="19"/>
      <c r="I28" s="39">
        <f t="shared" si="21"/>
        <v>0</v>
      </c>
      <c r="J28" s="19"/>
      <c r="K28" s="46">
        <v>2.0</v>
      </c>
      <c r="L28" s="46">
        <v>0.0</v>
      </c>
      <c r="M28" s="12"/>
      <c r="N28" s="12"/>
      <c r="O28" s="12"/>
      <c r="P28" s="12"/>
      <c r="Q28" s="12"/>
      <c r="R28" s="12"/>
      <c r="S28" s="12"/>
      <c r="T28" s="47">
        <v>215.0</v>
      </c>
      <c r="U28" s="48" t="str">
        <f t="shared" si="10"/>
        <v>15:04 Bullet shot Cup (Швейцария) MBK  - (США) Djack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75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0.6305555555555555</v>
      </c>
      <c r="C29" s="50" t="str">
        <f t="shared" si="22"/>
        <v>Швейцария</v>
      </c>
      <c r="D29" s="50" t="str">
        <f t="shared" si="19"/>
        <v>США</v>
      </c>
      <c r="E29" s="46" t="str">
        <f t="shared" si="23"/>
        <v>MBK</v>
      </c>
      <c r="F29" s="50" t="str">
        <f t="shared" si="20"/>
        <v>Djack</v>
      </c>
      <c r="G29" s="39">
        <f t="shared" si="8"/>
        <v>2</v>
      </c>
      <c r="H29" s="19"/>
      <c r="I29" s="39">
        <f t="shared" si="21"/>
        <v>1</v>
      </c>
      <c r="J29" s="19"/>
      <c r="K29" s="46">
        <v>2.0</v>
      </c>
      <c r="L29" s="46">
        <v>1.0</v>
      </c>
      <c r="M29" s="12"/>
      <c r="N29" s="12"/>
      <c r="O29" s="12"/>
      <c r="P29" s="12"/>
      <c r="Q29" s="12"/>
      <c r="R29" s="12"/>
      <c r="S29" s="12"/>
      <c r="T29" s="47">
        <v>216.0</v>
      </c>
      <c r="U29" s="48" t="str">
        <f t="shared" si="10"/>
        <v>15:08 Bullet shot Cup (Швейцария) MBK  - (США) Djack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0.6333333333333333</v>
      </c>
      <c r="C30" s="50" t="str">
        <f t="shared" si="22"/>
        <v>Швейцария</v>
      </c>
      <c r="D30" s="46" t="str">
        <f t="shared" ref="D30:D35" si="24">TRIM($D$5)</f>
        <v>Канада</v>
      </c>
      <c r="E30" s="46" t="str">
        <f t="shared" si="23"/>
        <v>MBK</v>
      </c>
      <c r="F30" s="46" t="str">
        <f t="shared" ref="F30:F35" si="25">$E$5</f>
        <v>Mutabor102</v>
      </c>
      <c r="G30" s="39">
        <f t="shared" si="8"/>
        <v>0</v>
      </c>
      <c r="H30" s="19"/>
      <c r="I30" s="39">
        <f t="shared" si="21"/>
        <v>0</v>
      </c>
      <c r="J30" s="19"/>
      <c r="K30" s="46">
        <v>0.0</v>
      </c>
      <c r="L30" s="46">
        <v>0.0</v>
      </c>
      <c r="M30" s="12"/>
      <c r="N30" s="12"/>
      <c r="O30" s="12"/>
      <c r="P30" s="12"/>
      <c r="Q30" s="12"/>
      <c r="R30" s="12"/>
      <c r="S30" s="12"/>
      <c r="T30" s="47">
        <v>217.0</v>
      </c>
      <c r="U30" s="48" t="str">
        <f t="shared" si="10"/>
        <v>15:12 Bullet shot Cup (Швейцария) MBK  - (Канада) Mutabor102</v>
      </c>
      <c r="V30" s="12" t="str">
        <f t="shared" si="11"/>
        <v>0:0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0.6361111111111111</v>
      </c>
      <c r="C31" s="50" t="str">
        <f t="shared" si="22"/>
        <v>Швейцария</v>
      </c>
      <c r="D31" s="46" t="str">
        <f t="shared" si="24"/>
        <v>Канада</v>
      </c>
      <c r="E31" s="46" t="str">
        <f t="shared" si="23"/>
        <v>MBK</v>
      </c>
      <c r="F31" s="46" t="str">
        <f t="shared" si="25"/>
        <v>Mutabor102</v>
      </c>
      <c r="G31" s="39">
        <f t="shared" si="8"/>
        <v>2</v>
      </c>
      <c r="H31" s="19"/>
      <c r="I31" s="39">
        <f t="shared" ref="I31:I35" si="26">SUM(L31,O31)</f>
        <v>1</v>
      </c>
      <c r="J31" s="19"/>
      <c r="K31" s="46">
        <v>2.0</v>
      </c>
      <c r="L31" s="46">
        <v>1.0</v>
      </c>
      <c r="M31" s="12"/>
      <c r="N31" s="12"/>
      <c r="O31" s="12"/>
      <c r="P31" s="12"/>
      <c r="Q31" s="12"/>
      <c r="R31" s="12"/>
      <c r="S31" s="12"/>
      <c r="T31" s="47">
        <v>218.0</v>
      </c>
      <c r="U31" s="48" t="str">
        <f t="shared" si="10"/>
        <v>15:16 Bullet shot Cup (Швейцария) MBK  - (Канада) Mutabor102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0.6388888888888888</v>
      </c>
      <c r="C32" s="50" t="str">
        <f t="shared" si="22"/>
        <v>Швейцария</v>
      </c>
      <c r="D32" s="46" t="str">
        <f t="shared" si="24"/>
        <v>Канада</v>
      </c>
      <c r="E32" s="46" t="str">
        <f t="shared" si="23"/>
        <v>MBK</v>
      </c>
      <c r="F32" s="46" t="str">
        <f t="shared" si="25"/>
        <v>Mutabor102</v>
      </c>
      <c r="G32" s="39">
        <f t="shared" si="8"/>
        <v>2</v>
      </c>
      <c r="H32" s="19"/>
      <c r="I32" s="39">
        <f t="shared" si="26"/>
        <v>1</v>
      </c>
      <c r="J32" s="19"/>
      <c r="K32" s="46">
        <v>2.0</v>
      </c>
      <c r="L32" s="46">
        <v>1.0</v>
      </c>
      <c r="M32" s="12"/>
      <c r="N32" s="12"/>
      <c r="O32" s="12"/>
      <c r="P32" s="12"/>
      <c r="Q32" s="12"/>
      <c r="R32" s="12"/>
      <c r="S32" s="12"/>
      <c r="T32" s="47">
        <v>219.0</v>
      </c>
      <c r="U32" s="48" t="str">
        <f t="shared" si="10"/>
        <v>15:20 Bullet shot Cup (Швейцария) MBK  - (Канада) Mutabor102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0.6416666666666667</v>
      </c>
      <c r="C33" s="50" t="str">
        <f t="shared" ref="C33:C38" si="27">TRIM($D$6)</f>
        <v>США</v>
      </c>
      <c r="D33" s="46" t="str">
        <f t="shared" si="24"/>
        <v>Канада</v>
      </c>
      <c r="E33" s="46" t="str">
        <f t="shared" ref="E33:E38" si="28">$E$6</f>
        <v>Djack</v>
      </c>
      <c r="F33" s="46" t="str">
        <f t="shared" si="25"/>
        <v>Mutabor102</v>
      </c>
      <c r="G33" s="39">
        <f t="shared" si="8"/>
        <v>2</v>
      </c>
      <c r="H33" s="19"/>
      <c r="I33" s="39">
        <f t="shared" si="26"/>
        <v>2</v>
      </c>
      <c r="J33" s="19"/>
      <c r="K33" s="46">
        <v>2.0</v>
      </c>
      <c r="L33" s="46">
        <v>2.0</v>
      </c>
      <c r="M33" s="12"/>
      <c r="N33" s="12"/>
      <c r="O33" s="12"/>
      <c r="P33" s="12"/>
      <c r="Q33" s="12"/>
      <c r="R33" s="12"/>
      <c r="S33" s="12"/>
      <c r="T33" s="47">
        <v>220.0</v>
      </c>
      <c r="U33" s="48" t="str">
        <f t="shared" si="10"/>
        <v>15:24 Bullet shot Cup (США) Djack  - (Канада) Mutabor102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0.6444444444444445</v>
      </c>
      <c r="C34" s="50" t="str">
        <f t="shared" si="27"/>
        <v>США</v>
      </c>
      <c r="D34" s="46" t="str">
        <f t="shared" si="24"/>
        <v>Канада</v>
      </c>
      <c r="E34" s="46" t="str">
        <f t="shared" si="28"/>
        <v>Djack</v>
      </c>
      <c r="F34" s="46" t="str">
        <f t="shared" si="25"/>
        <v>Mutabor102</v>
      </c>
      <c r="G34" s="39">
        <f t="shared" si="8"/>
        <v>1</v>
      </c>
      <c r="H34" s="19"/>
      <c r="I34" s="39">
        <f t="shared" si="26"/>
        <v>2</v>
      </c>
      <c r="J34" s="19"/>
      <c r="K34" s="46">
        <v>1.0</v>
      </c>
      <c r="L34" s="46">
        <v>2.0</v>
      </c>
      <c r="M34" s="12"/>
      <c r="N34" s="12"/>
      <c r="O34" s="12"/>
      <c r="P34" s="12"/>
      <c r="Q34" s="12"/>
      <c r="R34" s="12"/>
      <c r="S34" s="12"/>
      <c r="T34" s="47">
        <v>221.0</v>
      </c>
      <c r="U34" s="48" t="str">
        <f t="shared" si="10"/>
        <v>15:28 Bullet shot Cup (США) Djack  - (Канада) Mutabor102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0.6472222222222223</v>
      </c>
      <c r="C35" s="50" t="str">
        <f t="shared" si="27"/>
        <v>США</v>
      </c>
      <c r="D35" s="46" t="str">
        <f t="shared" si="24"/>
        <v>Канада</v>
      </c>
      <c r="E35" s="46" t="str">
        <f t="shared" si="28"/>
        <v>Djack</v>
      </c>
      <c r="F35" s="46" t="str">
        <f t="shared" si="25"/>
        <v>Mutabor102</v>
      </c>
      <c r="G35" s="39">
        <f t="shared" si="8"/>
        <v>2</v>
      </c>
      <c r="H35" s="19"/>
      <c r="I35" s="39">
        <f t="shared" si="26"/>
        <v>2</v>
      </c>
      <c r="J35" s="19"/>
      <c r="K35" s="46">
        <v>2.0</v>
      </c>
      <c r="L35" s="46">
        <v>2.0</v>
      </c>
      <c r="M35" s="12"/>
      <c r="N35" s="12"/>
      <c r="O35" s="12"/>
      <c r="P35" s="12"/>
      <c r="Q35" s="12"/>
      <c r="R35" s="12"/>
      <c r="S35" s="12"/>
      <c r="T35" s="47">
        <v>222.0</v>
      </c>
      <c r="U35" s="48" t="str">
        <f t="shared" si="10"/>
        <v>15:32 Bullet shot Cup (США) Djack  - (Канада) Mutabor102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0.65</v>
      </c>
      <c r="C36" s="50" t="str">
        <f t="shared" si="27"/>
        <v>США</v>
      </c>
      <c r="D36" s="50" t="str">
        <f t="shared" ref="D36:D41" si="29">TRIM($D$4)</f>
        <v>Швейцария</v>
      </c>
      <c r="E36" s="50" t="str">
        <f t="shared" si="28"/>
        <v>Djack</v>
      </c>
      <c r="F36" s="46" t="str">
        <f t="shared" ref="F36:F41" si="30">$E$4</f>
        <v>MBK</v>
      </c>
      <c r="G36" s="39">
        <f t="shared" si="8"/>
        <v>0</v>
      </c>
      <c r="H36" s="19"/>
      <c r="I36" s="39">
        <f t="shared" ref="I36:I42" si="31">SUM(L36)</f>
        <v>2</v>
      </c>
      <c r="J36" s="19"/>
      <c r="K36" s="46">
        <v>0.0</v>
      </c>
      <c r="L36" s="46">
        <v>2.0</v>
      </c>
      <c r="M36" s="12"/>
      <c r="N36" s="12"/>
      <c r="O36" s="12"/>
      <c r="P36" s="12"/>
      <c r="Q36" s="12"/>
      <c r="R36" s="12"/>
      <c r="S36" s="12"/>
      <c r="T36" s="47">
        <v>223.0</v>
      </c>
      <c r="U36" s="48" t="str">
        <f t="shared" si="10"/>
        <v>15:36 Bullet shot Cup (США) Djack  - (Швейцария) MBK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0.6527777777777778</v>
      </c>
      <c r="C37" s="50" t="str">
        <f t="shared" si="27"/>
        <v>США</v>
      </c>
      <c r="D37" s="50" t="str">
        <f t="shared" si="29"/>
        <v>Швейцария</v>
      </c>
      <c r="E37" s="50" t="str">
        <f t="shared" si="28"/>
        <v>Djack</v>
      </c>
      <c r="F37" s="46" t="str">
        <f t="shared" si="30"/>
        <v>MBK</v>
      </c>
      <c r="G37" s="39">
        <f t="shared" si="8"/>
        <v>2</v>
      </c>
      <c r="H37" s="19"/>
      <c r="I37" s="39">
        <f t="shared" si="31"/>
        <v>1</v>
      </c>
      <c r="J37" s="19"/>
      <c r="K37" s="46">
        <v>2.0</v>
      </c>
      <c r="L37" s="46">
        <v>1.0</v>
      </c>
      <c r="M37" s="12"/>
      <c r="N37" s="12"/>
      <c r="O37" s="12"/>
      <c r="P37" s="12"/>
      <c r="Q37" s="12"/>
      <c r="R37" s="12"/>
      <c r="S37" s="12"/>
      <c r="T37" s="47">
        <v>224.0</v>
      </c>
      <c r="U37" s="48" t="str">
        <f t="shared" si="10"/>
        <v>15:40 Bullet shot Cup (США) Djack  - (Швейцария) MBK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0.6555555555555556</v>
      </c>
      <c r="C38" s="50" t="str">
        <f t="shared" si="27"/>
        <v>США</v>
      </c>
      <c r="D38" s="50" t="str">
        <f t="shared" si="29"/>
        <v>Швейцария</v>
      </c>
      <c r="E38" s="50" t="str">
        <f t="shared" si="28"/>
        <v>Djack</v>
      </c>
      <c r="F38" s="46" t="str">
        <f t="shared" si="30"/>
        <v>MBK</v>
      </c>
      <c r="G38" s="39">
        <f t="shared" si="8"/>
        <v>1</v>
      </c>
      <c r="H38" s="19"/>
      <c r="I38" s="39">
        <f t="shared" si="31"/>
        <v>2</v>
      </c>
      <c r="J38" s="19"/>
      <c r="K38" s="46">
        <v>1.0</v>
      </c>
      <c r="L38" s="46">
        <v>2.0</v>
      </c>
      <c r="M38" s="12"/>
      <c r="N38" s="12"/>
      <c r="O38" s="12"/>
      <c r="P38" s="12"/>
      <c r="Q38" s="12"/>
      <c r="R38" s="12"/>
      <c r="S38" s="12"/>
      <c r="T38" s="47">
        <v>225.0</v>
      </c>
      <c r="U38" s="48" t="str">
        <f t="shared" si="10"/>
        <v>15:44 Bullet shot Cup (США) Djack  - (Швейцария) MBK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0.6583333333333333</v>
      </c>
      <c r="C39" s="46" t="str">
        <f t="shared" ref="C39:C44" si="32">TRIM($D$5)</f>
        <v>Канада</v>
      </c>
      <c r="D39" s="50" t="str">
        <f t="shared" si="29"/>
        <v>Швейцария</v>
      </c>
      <c r="E39" s="46" t="str">
        <f t="shared" ref="E39:E44" si="33">$E$5</f>
        <v>Mutabor102</v>
      </c>
      <c r="F39" s="46" t="str">
        <f t="shared" si="30"/>
        <v>MBK</v>
      </c>
      <c r="G39" s="39">
        <f t="shared" si="8"/>
        <v>2</v>
      </c>
      <c r="H39" s="19"/>
      <c r="I39" s="39">
        <f t="shared" si="31"/>
        <v>0</v>
      </c>
      <c r="J39" s="19"/>
      <c r="K39" s="46">
        <v>2.0</v>
      </c>
      <c r="L39" s="46">
        <v>0.0</v>
      </c>
      <c r="M39" s="12"/>
      <c r="N39" s="12"/>
      <c r="O39" s="12"/>
      <c r="P39" s="12"/>
      <c r="Q39" s="12"/>
      <c r="R39" s="12"/>
      <c r="S39" s="12"/>
      <c r="T39" s="47">
        <v>226.0</v>
      </c>
      <c r="U39" s="48" t="str">
        <f t="shared" si="10"/>
        <v>15:48 Bullet shot Cup (Канада) Mutabor102  - (Швейцария) MBK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0.6611111111111111</v>
      </c>
      <c r="C40" s="46" t="str">
        <f t="shared" si="32"/>
        <v>Канада</v>
      </c>
      <c r="D40" s="50" t="str">
        <f t="shared" si="29"/>
        <v>Швейцария</v>
      </c>
      <c r="E40" s="46" t="str">
        <f t="shared" si="33"/>
        <v>Mutabor102</v>
      </c>
      <c r="F40" s="46" t="str">
        <f t="shared" si="30"/>
        <v>MBK</v>
      </c>
      <c r="G40" s="39">
        <f t="shared" si="8"/>
        <v>2</v>
      </c>
      <c r="H40" s="19"/>
      <c r="I40" s="39">
        <f t="shared" si="31"/>
        <v>2</v>
      </c>
      <c r="J40" s="19"/>
      <c r="K40" s="46">
        <v>2.0</v>
      </c>
      <c r="L40" s="46">
        <v>2.0</v>
      </c>
      <c r="M40" s="12"/>
      <c r="N40" s="12"/>
      <c r="O40" s="12"/>
      <c r="P40" s="12"/>
      <c r="Q40" s="12"/>
      <c r="R40" s="12"/>
      <c r="S40" s="12"/>
      <c r="T40" s="47">
        <v>227.0</v>
      </c>
      <c r="U40" s="48" t="str">
        <f t="shared" si="10"/>
        <v>15:52 Bullet shot Cup (Канада) Mutabor102  - (Швейцария) MBK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0.6638888888888889</v>
      </c>
      <c r="C41" s="46" t="str">
        <f t="shared" si="32"/>
        <v>Канада</v>
      </c>
      <c r="D41" s="50" t="str">
        <f t="shared" si="29"/>
        <v>Швейцария</v>
      </c>
      <c r="E41" s="46" t="str">
        <f t="shared" si="33"/>
        <v>Mutabor102</v>
      </c>
      <c r="F41" s="46" t="str">
        <f t="shared" si="30"/>
        <v>MBK</v>
      </c>
      <c r="G41" s="39">
        <f t="shared" si="8"/>
        <v>3</v>
      </c>
      <c r="H41" s="19"/>
      <c r="I41" s="39">
        <f t="shared" si="31"/>
        <v>3</v>
      </c>
      <c r="J41" s="19"/>
      <c r="K41" s="46">
        <v>3.0</v>
      </c>
      <c r="L41" s="46">
        <v>3.0</v>
      </c>
      <c r="M41" s="12"/>
      <c r="N41" s="12"/>
      <c r="O41" s="12"/>
      <c r="P41" s="12"/>
      <c r="Q41" s="12"/>
      <c r="R41" s="12"/>
      <c r="S41" s="12"/>
      <c r="T41" s="47">
        <v>228.0</v>
      </c>
      <c r="U41" s="48" t="str">
        <f t="shared" si="10"/>
        <v>15:56 Bullet shot Cup (Канада) Mutabor102  - (Швейцария) MBK</v>
      </c>
      <c r="V41" s="12" t="str">
        <f t="shared" si="11"/>
        <v>3:3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0.6666666666666666</v>
      </c>
      <c r="C42" s="46" t="str">
        <f t="shared" si="32"/>
        <v>Канада</v>
      </c>
      <c r="D42" s="50" t="str">
        <f t="shared" ref="D42:D47" si="34">TRIM($D$6)</f>
        <v>США</v>
      </c>
      <c r="E42" s="46" t="str">
        <f t="shared" si="33"/>
        <v>Mutabor102</v>
      </c>
      <c r="F42" s="46" t="str">
        <f t="shared" ref="F42:F47" si="35">$E$6</f>
        <v>Djack</v>
      </c>
      <c r="G42" s="39">
        <f t="shared" si="8"/>
        <v>2</v>
      </c>
      <c r="H42" s="19"/>
      <c r="I42" s="39">
        <f t="shared" si="31"/>
        <v>1</v>
      </c>
      <c r="J42" s="19"/>
      <c r="K42" s="46">
        <v>2.0</v>
      </c>
      <c r="L42" s="46">
        <v>1.0</v>
      </c>
      <c r="M42" s="12"/>
      <c r="N42" s="12"/>
      <c r="O42" s="12"/>
      <c r="P42" s="12"/>
      <c r="Q42" s="12"/>
      <c r="R42" s="12"/>
      <c r="S42" s="12"/>
      <c r="T42" s="47">
        <v>229.0</v>
      </c>
      <c r="U42" s="48" t="str">
        <f t="shared" si="10"/>
        <v>16:00 Bullet shot Cup (Канада) Mutabor102  - (США) Djack</v>
      </c>
      <c r="V42" s="12" t="str">
        <f t="shared" si="11"/>
        <v>2:1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0.6694444444444444</v>
      </c>
      <c r="C43" s="46" t="str">
        <f t="shared" si="32"/>
        <v>Канада</v>
      </c>
      <c r="D43" s="50" t="str">
        <f t="shared" si="34"/>
        <v>США</v>
      </c>
      <c r="E43" s="46" t="str">
        <f t="shared" si="33"/>
        <v>Mutabor102</v>
      </c>
      <c r="F43" s="46" t="str">
        <f t="shared" si="35"/>
        <v>Djack</v>
      </c>
      <c r="G43" s="39">
        <f t="shared" si="8"/>
        <v>1</v>
      </c>
      <c r="H43" s="19"/>
      <c r="I43" s="39">
        <f t="shared" ref="I43:I47" si="36">SUM(L43,O43)</f>
        <v>1</v>
      </c>
      <c r="J43" s="19"/>
      <c r="K43" s="46">
        <v>1.0</v>
      </c>
      <c r="L43" s="46">
        <v>1.0</v>
      </c>
      <c r="M43" s="12"/>
      <c r="N43" s="12"/>
      <c r="O43" s="12"/>
      <c r="P43" s="12"/>
      <c r="Q43" s="12"/>
      <c r="R43" s="12"/>
      <c r="S43" s="12"/>
      <c r="T43" s="47">
        <v>230.0</v>
      </c>
      <c r="U43" s="48" t="str">
        <f t="shared" si="10"/>
        <v>16:04 Bullet shot Cup (Канада) Mutabor102  - (США) Djack</v>
      </c>
      <c r="V43" s="12" t="str">
        <f t="shared" si="11"/>
        <v>1:1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0.6722222222222223</v>
      </c>
      <c r="C44" s="46" t="str">
        <f t="shared" si="32"/>
        <v>Канада</v>
      </c>
      <c r="D44" s="50" t="str">
        <f t="shared" si="34"/>
        <v>США</v>
      </c>
      <c r="E44" s="46" t="str">
        <f t="shared" si="33"/>
        <v>Mutabor102</v>
      </c>
      <c r="F44" s="46" t="str">
        <f t="shared" si="35"/>
        <v>Djack</v>
      </c>
      <c r="G44" s="39">
        <f t="shared" si="8"/>
        <v>2</v>
      </c>
      <c r="H44" s="19"/>
      <c r="I44" s="39">
        <f t="shared" si="36"/>
        <v>3</v>
      </c>
      <c r="J44" s="19"/>
      <c r="K44" s="46">
        <v>2.0</v>
      </c>
      <c r="L44" s="46">
        <v>3.0</v>
      </c>
      <c r="M44" s="12"/>
      <c r="N44" s="12"/>
      <c r="O44" s="12"/>
      <c r="P44" s="12"/>
      <c r="Q44" s="12"/>
      <c r="R44" s="12"/>
      <c r="S44" s="12"/>
      <c r="T44" s="47">
        <v>231.0</v>
      </c>
      <c r="U44" s="48" t="str">
        <f t="shared" si="10"/>
        <v>16:08 Bullet shot Cup (Канада) Mutabor102  - (США) Djack</v>
      </c>
      <c r="V44" s="12" t="str">
        <f t="shared" si="11"/>
        <v>2:3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0.675</v>
      </c>
      <c r="C45" s="50" t="str">
        <f t="shared" ref="C45:C49" si="37">TRIM($D$4)</f>
        <v>Швейцария</v>
      </c>
      <c r="D45" s="50" t="str">
        <f t="shared" si="34"/>
        <v>США</v>
      </c>
      <c r="E45" s="46" t="str">
        <f t="shared" ref="E45:E49" si="38">$E$4</f>
        <v>MBK</v>
      </c>
      <c r="F45" s="46" t="str">
        <f t="shared" si="35"/>
        <v>Djack</v>
      </c>
      <c r="G45" s="39">
        <f t="shared" si="8"/>
        <v>2</v>
      </c>
      <c r="H45" s="19"/>
      <c r="I45" s="39">
        <f t="shared" si="36"/>
        <v>2</v>
      </c>
      <c r="J45" s="19"/>
      <c r="K45" s="46">
        <v>2.0</v>
      </c>
      <c r="L45" s="46">
        <v>2.0</v>
      </c>
      <c r="M45" s="12"/>
      <c r="N45" s="12"/>
      <c r="O45" s="12"/>
      <c r="P45" s="12"/>
      <c r="Q45" s="12"/>
      <c r="R45" s="12"/>
      <c r="S45" s="12"/>
      <c r="T45" s="47">
        <v>232.0</v>
      </c>
      <c r="U45" s="48" t="str">
        <f t="shared" si="10"/>
        <v>16:12 Bullet shot Cup (Швейцария) MBK  - (США) Djack</v>
      </c>
      <c r="V45" s="12" t="str">
        <f t="shared" si="11"/>
        <v>2:2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0.6777777777777778</v>
      </c>
      <c r="C46" s="50" t="str">
        <f t="shared" si="37"/>
        <v>Швейцария</v>
      </c>
      <c r="D46" s="50" t="str">
        <f t="shared" si="34"/>
        <v>США</v>
      </c>
      <c r="E46" s="46" t="str">
        <f t="shared" si="38"/>
        <v>MBK</v>
      </c>
      <c r="F46" s="46" t="str">
        <f t="shared" si="35"/>
        <v>Djack</v>
      </c>
      <c r="G46" s="39">
        <f t="shared" si="8"/>
        <v>2</v>
      </c>
      <c r="H46" s="19"/>
      <c r="I46" s="39">
        <f t="shared" si="36"/>
        <v>3</v>
      </c>
      <c r="J46" s="19"/>
      <c r="K46" s="46">
        <v>2.0</v>
      </c>
      <c r="L46" s="46">
        <v>3.0</v>
      </c>
      <c r="M46" s="12"/>
      <c r="N46" s="12"/>
      <c r="O46" s="12"/>
      <c r="P46" s="12"/>
      <c r="Q46" s="12"/>
      <c r="R46" s="12"/>
      <c r="S46" s="12"/>
      <c r="T46" s="47">
        <v>233.0</v>
      </c>
      <c r="U46" s="48" t="str">
        <f t="shared" si="10"/>
        <v>16:16 Bullet shot Cup (Швейцария) MBK  - (США) Djack</v>
      </c>
      <c r="V46" s="12" t="str">
        <f t="shared" si="11"/>
        <v>2:3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0.6805555555555556</v>
      </c>
      <c r="C47" s="50" t="str">
        <f t="shared" si="37"/>
        <v>Швейцария</v>
      </c>
      <c r="D47" s="50" t="str">
        <f t="shared" si="34"/>
        <v>США</v>
      </c>
      <c r="E47" s="46" t="str">
        <f t="shared" si="38"/>
        <v>MBK</v>
      </c>
      <c r="F47" s="46" t="str">
        <f t="shared" si="35"/>
        <v>Djack</v>
      </c>
      <c r="G47" s="39">
        <f t="shared" si="8"/>
        <v>2</v>
      </c>
      <c r="H47" s="19"/>
      <c r="I47" s="39">
        <f t="shared" si="36"/>
        <v>0</v>
      </c>
      <c r="J47" s="19"/>
      <c r="K47" s="46">
        <v>2.0</v>
      </c>
      <c r="L47" s="46">
        <v>0.0</v>
      </c>
      <c r="M47" s="12"/>
      <c r="N47" s="12"/>
      <c r="O47" s="12"/>
      <c r="P47" s="12"/>
      <c r="Q47" s="12"/>
      <c r="R47" s="12"/>
      <c r="S47" s="12"/>
      <c r="T47" s="47">
        <v>234.0</v>
      </c>
      <c r="U47" s="48" t="str">
        <f t="shared" si="10"/>
        <v>16:20 Bullet shot Cup (Швейцария) MBK  - (США) Djack</v>
      </c>
      <c r="V47" s="12" t="str">
        <f t="shared" si="11"/>
        <v>2:0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0.6833333333333333</v>
      </c>
      <c r="C48" s="50" t="str">
        <f t="shared" si="37"/>
        <v>Швейцария</v>
      </c>
      <c r="D48" s="46" t="str">
        <f t="shared" ref="D48:D51" si="39">TRIM($D$5)</f>
        <v>Канада</v>
      </c>
      <c r="E48" s="46" t="str">
        <f t="shared" si="38"/>
        <v>MBK</v>
      </c>
      <c r="F48" s="46" t="str">
        <f t="shared" ref="F48:F51" si="40">$E$5</f>
        <v>Mutabor102</v>
      </c>
      <c r="G48" s="39">
        <f t="shared" si="8"/>
        <v>3</v>
      </c>
      <c r="H48" s="19"/>
      <c r="I48" s="39">
        <f>SUM(L48)</f>
        <v>1</v>
      </c>
      <c r="J48" s="19"/>
      <c r="K48" s="46">
        <v>3.0</v>
      </c>
      <c r="L48" s="46">
        <v>1.0</v>
      </c>
      <c r="M48" s="12"/>
      <c r="N48" s="12"/>
      <c r="O48" s="12"/>
      <c r="P48" s="12"/>
      <c r="Q48" s="12"/>
      <c r="R48" s="12"/>
      <c r="S48" s="12"/>
      <c r="T48" s="47">
        <v>235.0</v>
      </c>
      <c r="U48" s="48" t="str">
        <f t="shared" si="10"/>
        <v>16:24 Bullet shot Cup (Швейцария) MBK  - (Канада) Mutabor102</v>
      </c>
      <c r="V48" s="12" t="str">
        <f t="shared" si="11"/>
        <v>3:1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0.6861111111111111</v>
      </c>
      <c r="C49" s="50" t="str">
        <f t="shared" si="37"/>
        <v>Швейцария</v>
      </c>
      <c r="D49" s="46" t="str">
        <f t="shared" si="39"/>
        <v>Канада</v>
      </c>
      <c r="E49" s="46" t="str">
        <f t="shared" si="38"/>
        <v>MBK</v>
      </c>
      <c r="F49" s="46" t="str">
        <f t="shared" si="40"/>
        <v>Mutabor102</v>
      </c>
      <c r="G49" s="39">
        <f t="shared" si="8"/>
        <v>2</v>
      </c>
      <c r="H49" s="19"/>
      <c r="I49" s="39">
        <f t="shared" ref="I49:I53" si="41">SUM(L49,O49)</f>
        <v>1</v>
      </c>
      <c r="J49" s="19"/>
      <c r="K49" s="46">
        <v>2.0</v>
      </c>
      <c r="L49" s="46">
        <v>1.0</v>
      </c>
      <c r="M49" s="12"/>
      <c r="N49" s="12"/>
      <c r="O49" s="12"/>
      <c r="P49" s="12"/>
      <c r="Q49" s="12"/>
      <c r="R49" s="12"/>
      <c r="S49" s="12"/>
      <c r="T49" s="47">
        <v>236.0</v>
      </c>
      <c r="U49" s="48" t="str">
        <f t="shared" si="10"/>
        <v>16:28 Bullet shot Cup (Швейцария) MBK  - (Канада) Mutabor102</v>
      </c>
      <c r="V49" s="12" t="str">
        <f t="shared" si="11"/>
        <v>2:1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0.6888888888888889</v>
      </c>
      <c r="C50" s="50" t="str">
        <f t="shared" ref="C50:C53" si="42">TRIM($D$6)</f>
        <v>США</v>
      </c>
      <c r="D50" s="46" t="str">
        <f t="shared" si="39"/>
        <v>Канада</v>
      </c>
      <c r="E50" s="46" t="str">
        <f t="shared" ref="E50:E53" si="43">$E$6</f>
        <v>Djack</v>
      </c>
      <c r="F50" s="46" t="str">
        <f t="shared" si="40"/>
        <v>Mutabor102</v>
      </c>
      <c r="G50" s="39">
        <f t="shared" si="8"/>
        <v>2</v>
      </c>
      <c r="H50" s="19"/>
      <c r="I50" s="39">
        <f t="shared" si="41"/>
        <v>1</v>
      </c>
      <c r="J50" s="19"/>
      <c r="K50" s="46">
        <v>2.0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237.0</v>
      </c>
      <c r="U50" s="48" t="str">
        <f t="shared" si="10"/>
        <v>16:32 Bullet shot Cup (США) Djack  - (Канада) Mutabor102</v>
      </c>
      <c r="V50" s="12" t="str">
        <f t="shared" si="11"/>
        <v>2:1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0.6916666666666667</v>
      </c>
      <c r="C51" s="50" t="str">
        <f t="shared" si="42"/>
        <v>США</v>
      </c>
      <c r="D51" s="46" t="str">
        <f t="shared" si="39"/>
        <v>Канада</v>
      </c>
      <c r="E51" s="46" t="str">
        <f t="shared" si="43"/>
        <v>Djack</v>
      </c>
      <c r="F51" s="46" t="str">
        <f t="shared" si="40"/>
        <v>Mutabor102</v>
      </c>
      <c r="G51" s="39">
        <f t="shared" si="8"/>
        <v>3</v>
      </c>
      <c r="H51" s="19"/>
      <c r="I51" s="39">
        <f t="shared" si="41"/>
        <v>1</v>
      </c>
      <c r="J51" s="19"/>
      <c r="K51" s="46">
        <v>3.0</v>
      </c>
      <c r="L51" s="46">
        <v>1.0</v>
      </c>
      <c r="M51" s="12"/>
      <c r="N51" s="12"/>
      <c r="O51" s="12"/>
      <c r="P51" s="12"/>
      <c r="Q51" s="12"/>
      <c r="R51" s="12"/>
      <c r="S51" s="12"/>
      <c r="T51" s="47">
        <v>238.0</v>
      </c>
      <c r="U51" s="48" t="str">
        <f t="shared" si="10"/>
        <v>16:36 Bullet shot Cup (США) Djack  - (Канада) Mutabor102</v>
      </c>
      <c r="V51" s="12" t="str">
        <f t="shared" si="11"/>
        <v>3:1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0.6944444444444444</v>
      </c>
      <c r="C52" s="50" t="str">
        <f t="shared" si="42"/>
        <v>США</v>
      </c>
      <c r="D52" s="50" t="str">
        <f t="shared" ref="D52:D53" si="44">TRIM($D$4)</f>
        <v>Швейцария</v>
      </c>
      <c r="E52" s="50" t="str">
        <f t="shared" si="43"/>
        <v>Djack</v>
      </c>
      <c r="F52" s="46" t="str">
        <f t="shared" ref="F52:F53" si="45">$E$4</f>
        <v>MBK</v>
      </c>
      <c r="G52" s="39">
        <f t="shared" si="8"/>
        <v>2</v>
      </c>
      <c r="H52" s="19"/>
      <c r="I52" s="39">
        <f t="shared" si="41"/>
        <v>2</v>
      </c>
      <c r="J52" s="19"/>
      <c r="K52" s="46">
        <v>2.0</v>
      </c>
      <c r="L52" s="46">
        <v>2.0</v>
      </c>
      <c r="M52" s="12"/>
      <c r="N52" s="12"/>
      <c r="O52" s="12"/>
      <c r="P52" s="12"/>
      <c r="Q52" s="12"/>
      <c r="R52" s="12"/>
      <c r="S52" s="12"/>
      <c r="T52" s="47">
        <v>239.0</v>
      </c>
      <c r="U52" s="48" t="str">
        <f t="shared" si="10"/>
        <v>16:40 Bullet shot Cup (США) Djack  - (Швейцария) MBK</v>
      </c>
      <c r="V52" s="12" t="str">
        <f t="shared" si="11"/>
        <v>2:2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0.6972222222222222</v>
      </c>
      <c r="C53" s="50" t="str">
        <f t="shared" si="42"/>
        <v>США</v>
      </c>
      <c r="D53" s="50" t="str">
        <f t="shared" si="44"/>
        <v>Швейцария</v>
      </c>
      <c r="E53" s="50" t="str">
        <f t="shared" si="43"/>
        <v>Djack</v>
      </c>
      <c r="F53" s="46" t="str">
        <f t="shared" si="45"/>
        <v>MBK</v>
      </c>
      <c r="G53" s="39">
        <f t="shared" si="8"/>
        <v>2</v>
      </c>
      <c r="H53" s="19"/>
      <c r="I53" s="39">
        <f t="shared" si="41"/>
        <v>1</v>
      </c>
      <c r="J53" s="19"/>
      <c r="K53" s="46">
        <v>2.0</v>
      </c>
      <c r="L53" s="46">
        <v>1.0</v>
      </c>
      <c r="M53" s="12"/>
      <c r="N53" s="12"/>
      <c r="O53" s="12"/>
      <c r="P53" s="12"/>
      <c r="Q53" s="12"/>
      <c r="R53" s="12"/>
      <c r="S53" s="12"/>
      <c r="T53" s="47">
        <v>240.0</v>
      </c>
      <c r="U53" s="48" t="str">
        <f t="shared" si="10"/>
        <v>16:44 Bullet shot Cup (США) Djack  - (Швейцария) MBK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7"/>
      <c r="L226" s="77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7"/>
      <c r="L227" s="77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7"/>
      <c r="L228" s="77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7"/>
      <c r="L229" s="77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7"/>
      <c r="L230" s="77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7"/>
      <c r="L231" s="77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7"/>
      <c r="L232" s="77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7"/>
      <c r="L233" s="77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7"/>
      <c r="L234" s="77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7"/>
      <c r="L235" s="77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7"/>
      <c r="L236" s="77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7"/>
      <c r="L237" s="77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7"/>
      <c r="L238" s="77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7"/>
      <c r="L239" s="77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7"/>
      <c r="L240" s="77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7"/>
      <c r="L241" s="77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7"/>
      <c r="L242" s="77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7"/>
      <c r="L243" s="77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7"/>
      <c r="L244" s="77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7"/>
      <c r="L245" s="77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7"/>
      <c r="L246" s="77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7"/>
      <c r="L247" s="77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7"/>
      <c r="L248" s="77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7"/>
      <c r="L249" s="77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7"/>
      <c r="L250" s="77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7"/>
      <c r="L251" s="77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7"/>
      <c r="L252" s="77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7"/>
      <c r="L253" s="77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7"/>
      <c r="L254" s="77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7"/>
      <c r="L255" s="77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7"/>
      <c r="L256" s="77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7"/>
      <c r="L257" s="77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7"/>
      <c r="L258" s="77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7"/>
      <c r="L259" s="77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7"/>
      <c r="L260" s="77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7"/>
      <c r="L261" s="77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7"/>
      <c r="L262" s="77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7"/>
      <c r="L263" s="77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7"/>
      <c r="L264" s="77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7"/>
      <c r="L265" s="77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7"/>
      <c r="L266" s="77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7"/>
      <c r="L267" s="77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7"/>
      <c r="L268" s="77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7"/>
      <c r="L269" s="77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7"/>
      <c r="L270" s="77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7"/>
      <c r="L271" s="77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7"/>
      <c r="L272" s="77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7"/>
      <c r="L273" s="77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7"/>
      <c r="L274" s="77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7"/>
      <c r="L275" s="77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7"/>
      <c r="L276" s="77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7"/>
      <c r="L277" s="77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7"/>
      <c r="L278" s="77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7"/>
      <c r="L279" s="77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7"/>
      <c r="L280" s="77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7"/>
      <c r="L281" s="77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7"/>
      <c r="L282" s="77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7"/>
      <c r="L283" s="77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7"/>
      <c r="L284" s="77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7"/>
      <c r="L285" s="77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7"/>
      <c r="L286" s="77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7"/>
      <c r="L287" s="77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7"/>
      <c r="L288" s="77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7"/>
      <c r="L289" s="77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7"/>
      <c r="L290" s="77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7"/>
      <c r="L291" s="77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7"/>
      <c r="L292" s="77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7"/>
      <c r="L293" s="77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7"/>
      <c r="L294" s="77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7"/>
      <c r="L295" s="77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7"/>
      <c r="L296" s="77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7"/>
      <c r="L297" s="77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7"/>
      <c r="L298" s="77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7"/>
      <c r="L299" s="77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7"/>
      <c r="L300" s="77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7"/>
      <c r="L301" s="77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7"/>
      <c r="L302" s="77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7"/>
      <c r="L303" s="77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7"/>
      <c r="L304" s="77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7"/>
      <c r="L305" s="77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7"/>
      <c r="L306" s="77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7"/>
      <c r="L307" s="77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7"/>
      <c r="L308" s="77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7"/>
      <c r="L309" s="77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7"/>
      <c r="L310" s="77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7"/>
      <c r="L311" s="77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7"/>
      <c r="L312" s="77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7"/>
      <c r="L313" s="77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7"/>
      <c r="L314" s="77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7"/>
      <c r="L315" s="77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7"/>
      <c r="L316" s="77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7"/>
      <c r="L317" s="77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7"/>
      <c r="L318" s="77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7"/>
      <c r="L319" s="77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7"/>
      <c r="L320" s="77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7"/>
      <c r="L321" s="77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7"/>
      <c r="L322" s="77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7"/>
      <c r="L323" s="77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7"/>
      <c r="L324" s="77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7"/>
      <c r="L325" s="77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7"/>
      <c r="L326" s="77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7"/>
      <c r="L327" s="77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7"/>
      <c r="L328" s="77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7"/>
      <c r="L329" s="77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7"/>
      <c r="L330" s="77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7"/>
      <c r="L331" s="77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7"/>
      <c r="L332" s="77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7"/>
      <c r="L333" s="77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7"/>
      <c r="L334" s="77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7"/>
      <c r="L335" s="77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7"/>
      <c r="L336" s="77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7"/>
      <c r="L337" s="77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7"/>
      <c r="L338" s="77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7"/>
      <c r="L339" s="77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7"/>
      <c r="L340" s="77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7"/>
      <c r="L341" s="77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7"/>
      <c r="L342" s="77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7"/>
      <c r="L343" s="77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7"/>
      <c r="L344" s="77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7"/>
      <c r="L345" s="77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7"/>
      <c r="L346" s="77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7"/>
      <c r="L347" s="77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7"/>
      <c r="L348" s="77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7"/>
      <c r="L349" s="77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7"/>
      <c r="L350" s="77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7"/>
      <c r="L351" s="77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7"/>
      <c r="L352" s="77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7"/>
      <c r="L353" s="77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7"/>
      <c r="L354" s="77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7"/>
      <c r="L355" s="77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7"/>
      <c r="L356" s="77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7"/>
      <c r="L357" s="77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7"/>
      <c r="L358" s="77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7"/>
      <c r="L359" s="77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7"/>
      <c r="L360" s="77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7"/>
      <c r="L361" s="77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7"/>
      <c r="L362" s="77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7"/>
      <c r="L363" s="77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7"/>
      <c r="L364" s="77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7"/>
      <c r="L365" s="77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7"/>
      <c r="L366" s="77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7"/>
      <c r="L367" s="77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7"/>
      <c r="L368" s="77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7"/>
      <c r="L369" s="77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7"/>
      <c r="L370" s="77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7"/>
      <c r="L371" s="77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7"/>
      <c r="L372" s="77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7"/>
      <c r="L373" s="77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7"/>
      <c r="L374" s="77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7"/>
      <c r="L375" s="77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7"/>
      <c r="L376" s="77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7"/>
      <c r="L377" s="77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7"/>
      <c r="L378" s="77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7"/>
      <c r="L379" s="77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7"/>
      <c r="L380" s="77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7"/>
      <c r="L381" s="77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7"/>
      <c r="L382" s="77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7"/>
      <c r="L383" s="77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7"/>
      <c r="L384" s="77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7"/>
      <c r="L385" s="77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7"/>
      <c r="L386" s="77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7"/>
      <c r="L387" s="77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7"/>
      <c r="L388" s="77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7"/>
      <c r="L389" s="77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7"/>
      <c r="L390" s="77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7"/>
      <c r="L391" s="77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7"/>
      <c r="L392" s="77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7"/>
      <c r="L393" s="77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7"/>
      <c r="L394" s="77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7"/>
      <c r="L395" s="77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7"/>
      <c r="L396" s="77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7"/>
      <c r="L397" s="77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7"/>
      <c r="L398" s="77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7"/>
      <c r="L399" s="77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7"/>
      <c r="L400" s="77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7"/>
      <c r="L401" s="77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7"/>
      <c r="L402" s="77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7"/>
      <c r="L403" s="77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7"/>
      <c r="L404" s="77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7"/>
      <c r="L405" s="77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7"/>
      <c r="L406" s="77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7"/>
      <c r="L407" s="77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7"/>
      <c r="L408" s="77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7"/>
      <c r="L409" s="77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7"/>
      <c r="L410" s="77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7"/>
      <c r="L411" s="77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7"/>
      <c r="L412" s="77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7"/>
      <c r="L413" s="77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7"/>
      <c r="L414" s="77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7"/>
      <c r="L415" s="77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7"/>
      <c r="L416" s="77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7"/>
      <c r="L417" s="77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7"/>
      <c r="L418" s="77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7"/>
      <c r="L419" s="77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7"/>
      <c r="L420" s="77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7"/>
      <c r="L421" s="77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7"/>
      <c r="L422" s="77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7"/>
      <c r="L423" s="77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7"/>
      <c r="L424" s="77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7"/>
      <c r="L425" s="77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7"/>
      <c r="L426" s="77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7"/>
      <c r="L427" s="77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7"/>
      <c r="L428" s="77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7"/>
      <c r="L429" s="77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7"/>
      <c r="L430" s="77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7"/>
      <c r="L431" s="77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7"/>
      <c r="L432" s="77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7"/>
      <c r="L433" s="77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7"/>
      <c r="L434" s="77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7"/>
      <c r="L435" s="77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7"/>
      <c r="L436" s="77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7"/>
      <c r="L437" s="77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7"/>
      <c r="L438" s="77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7"/>
      <c r="L439" s="77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7"/>
      <c r="L440" s="77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7"/>
      <c r="L441" s="77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7"/>
      <c r="L442" s="77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7"/>
      <c r="L443" s="77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7"/>
      <c r="L444" s="77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7"/>
      <c r="L445" s="77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7"/>
      <c r="L446" s="77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7"/>
      <c r="L447" s="77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7"/>
      <c r="L448" s="77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7"/>
      <c r="L449" s="77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7"/>
      <c r="L450" s="77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7"/>
      <c r="L451" s="77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7"/>
      <c r="L452" s="77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7"/>
      <c r="L453" s="77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7"/>
      <c r="L454" s="77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7"/>
      <c r="L455" s="77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7"/>
      <c r="L456" s="77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7"/>
      <c r="L457" s="77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7"/>
      <c r="L458" s="77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7"/>
      <c r="L459" s="77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7"/>
      <c r="L460" s="77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7"/>
      <c r="L461" s="77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7"/>
      <c r="L462" s="77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7"/>
      <c r="L463" s="77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7"/>
      <c r="L464" s="77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7"/>
      <c r="L465" s="77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7"/>
      <c r="L466" s="77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7"/>
      <c r="L467" s="77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7"/>
      <c r="L468" s="77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7"/>
      <c r="L469" s="77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7"/>
      <c r="L470" s="77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7"/>
      <c r="L471" s="77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7"/>
      <c r="L472" s="77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7"/>
      <c r="L473" s="77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7"/>
      <c r="L474" s="77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7"/>
      <c r="L475" s="77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7"/>
      <c r="L476" s="77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7"/>
      <c r="L477" s="77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7"/>
      <c r="L478" s="77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7"/>
      <c r="L479" s="77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7"/>
      <c r="L480" s="77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7"/>
      <c r="L481" s="77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7"/>
      <c r="L482" s="77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7"/>
      <c r="L483" s="77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7"/>
      <c r="L484" s="77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7"/>
      <c r="L485" s="77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7"/>
      <c r="L486" s="77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7"/>
      <c r="L487" s="77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7"/>
      <c r="L488" s="77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7"/>
      <c r="L489" s="77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7"/>
      <c r="L490" s="77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7"/>
      <c r="L491" s="77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7"/>
      <c r="L492" s="77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7"/>
      <c r="L493" s="77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7"/>
      <c r="L494" s="77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7"/>
      <c r="L495" s="77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7"/>
      <c r="L496" s="77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7"/>
      <c r="L497" s="77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7"/>
      <c r="L498" s="77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7"/>
      <c r="L499" s="77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7"/>
      <c r="L500" s="77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7"/>
      <c r="L501" s="77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7"/>
      <c r="L502" s="77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7"/>
      <c r="L503" s="77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7"/>
      <c r="L504" s="77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7"/>
      <c r="L505" s="77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7"/>
      <c r="L506" s="77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7"/>
      <c r="L507" s="77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7"/>
      <c r="L508" s="77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7"/>
      <c r="L509" s="77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7"/>
      <c r="L510" s="77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7"/>
      <c r="L511" s="77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7"/>
      <c r="L512" s="77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7"/>
      <c r="L513" s="77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7"/>
      <c r="L514" s="77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7"/>
      <c r="L515" s="77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7"/>
      <c r="L516" s="77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7"/>
      <c r="L517" s="77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7"/>
      <c r="L518" s="77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7"/>
      <c r="L519" s="77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7"/>
      <c r="L520" s="77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7"/>
      <c r="L521" s="77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7"/>
      <c r="L522" s="77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7"/>
      <c r="L523" s="77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7"/>
      <c r="L524" s="77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7"/>
      <c r="L525" s="77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7"/>
      <c r="L526" s="77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7"/>
      <c r="L527" s="77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7"/>
      <c r="L528" s="77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7"/>
      <c r="L529" s="77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7"/>
      <c r="L530" s="77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7"/>
      <c r="L531" s="77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7"/>
      <c r="L532" s="77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7"/>
      <c r="L533" s="77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7"/>
      <c r="L534" s="77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7"/>
      <c r="L535" s="77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7"/>
      <c r="L536" s="77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7"/>
      <c r="L537" s="77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7"/>
      <c r="L538" s="77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7"/>
      <c r="L539" s="77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7"/>
      <c r="L540" s="77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7"/>
      <c r="L541" s="77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7"/>
      <c r="L542" s="77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7"/>
      <c r="L543" s="77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7"/>
      <c r="L544" s="77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7"/>
      <c r="L545" s="77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7"/>
      <c r="L546" s="77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7"/>
      <c r="L547" s="77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7"/>
      <c r="L548" s="77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7"/>
      <c r="L549" s="77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7"/>
      <c r="L550" s="77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7"/>
      <c r="L551" s="77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7"/>
      <c r="L552" s="77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7"/>
      <c r="L553" s="77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7"/>
      <c r="L554" s="77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7"/>
      <c r="L555" s="77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7"/>
      <c r="L556" s="77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7"/>
      <c r="L557" s="77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7"/>
      <c r="L558" s="77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7"/>
      <c r="L559" s="77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7"/>
      <c r="L560" s="77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7"/>
      <c r="L561" s="77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7"/>
      <c r="L562" s="77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7"/>
      <c r="L563" s="77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7"/>
      <c r="L564" s="77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7"/>
      <c r="L565" s="77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7"/>
      <c r="L566" s="77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7"/>
      <c r="L567" s="77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7"/>
      <c r="L568" s="77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7"/>
      <c r="L569" s="77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7"/>
      <c r="L570" s="77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7"/>
      <c r="L571" s="77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7"/>
      <c r="L572" s="77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7"/>
      <c r="L573" s="77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7"/>
      <c r="L574" s="77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7"/>
      <c r="L575" s="77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7"/>
      <c r="L576" s="77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7"/>
      <c r="L577" s="77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7"/>
      <c r="L578" s="77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7"/>
      <c r="L579" s="77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7"/>
      <c r="L580" s="77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7"/>
      <c r="L581" s="77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7"/>
      <c r="L582" s="77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7"/>
      <c r="L583" s="77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7"/>
      <c r="L584" s="77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7"/>
      <c r="L585" s="77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7"/>
      <c r="L586" s="77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7"/>
      <c r="L587" s="77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7"/>
      <c r="L588" s="77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7"/>
      <c r="L589" s="77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7"/>
      <c r="L590" s="77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7"/>
      <c r="L591" s="77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7"/>
      <c r="L592" s="77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7"/>
      <c r="L593" s="77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7"/>
      <c r="L594" s="77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7"/>
      <c r="L595" s="77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7"/>
      <c r="L596" s="77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7"/>
      <c r="L597" s="77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7"/>
      <c r="L598" s="77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7"/>
      <c r="L599" s="77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7"/>
      <c r="L600" s="77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7"/>
      <c r="L601" s="77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7"/>
      <c r="L602" s="77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7"/>
      <c r="L603" s="77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7"/>
      <c r="L604" s="77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7"/>
      <c r="L605" s="77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7"/>
      <c r="L606" s="77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7"/>
      <c r="L607" s="77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7"/>
      <c r="L608" s="77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7"/>
      <c r="L609" s="77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7"/>
      <c r="L610" s="77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7"/>
      <c r="L611" s="77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7"/>
      <c r="L612" s="77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7"/>
      <c r="L613" s="77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7"/>
      <c r="L614" s="77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7"/>
      <c r="L615" s="77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7"/>
      <c r="L616" s="77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7"/>
      <c r="L617" s="77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7"/>
      <c r="L618" s="77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7"/>
      <c r="L619" s="77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7"/>
      <c r="L620" s="77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7"/>
      <c r="L621" s="77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7"/>
      <c r="L622" s="77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7"/>
      <c r="L623" s="77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7"/>
      <c r="L624" s="77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7"/>
      <c r="L625" s="77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7"/>
      <c r="L626" s="77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7"/>
      <c r="L627" s="77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7"/>
      <c r="L628" s="77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7"/>
      <c r="L629" s="77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7"/>
      <c r="L630" s="77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7"/>
      <c r="L631" s="77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7"/>
      <c r="L632" s="77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7"/>
      <c r="L633" s="77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7"/>
      <c r="L634" s="77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7"/>
      <c r="L635" s="77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7"/>
      <c r="L636" s="77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7"/>
      <c r="L637" s="77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7"/>
      <c r="L638" s="77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7"/>
      <c r="L639" s="77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7"/>
      <c r="L640" s="77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7"/>
      <c r="L641" s="77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7"/>
      <c r="L642" s="77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7"/>
      <c r="L643" s="77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7"/>
      <c r="L644" s="77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7"/>
      <c r="L645" s="77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7"/>
      <c r="L646" s="77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7"/>
      <c r="L647" s="77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7"/>
      <c r="L648" s="77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7"/>
      <c r="L649" s="77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7"/>
      <c r="L650" s="77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7"/>
      <c r="L651" s="77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7"/>
      <c r="L652" s="77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7"/>
      <c r="L653" s="77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7"/>
      <c r="L654" s="77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7"/>
      <c r="L655" s="77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7"/>
      <c r="L656" s="77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7"/>
      <c r="L657" s="77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7"/>
      <c r="L658" s="77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7"/>
      <c r="L659" s="77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7"/>
      <c r="L660" s="77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7"/>
      <c r="L661" s="77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7"/>
      <c r="L662" s="77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7"/>
      <c r="L663" s="77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7"/>
      <c r="L664" s="77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7"/>
      <c r="L665" s="77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7"/>
      <c r="L666" s="77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7"/>
      <c r="L667" s="77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7"/>
      <c r="L668" s="77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7"/>
      <c r="L669" s="77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7"/>
      <c r="L670" s="77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7"/>
      <c r="L671" s="77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7"/>
      <c r="L672" s="77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7"/>
      <c r="L673" s="77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7"/>
      <c r="L674" s="77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7"/>
      <c r="L675" s="77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7"/>
      <c r="L676" s="77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7"/>
      <c r="L677" s="77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7"/>
      <c r="L678" s="77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7"/>
      <c r="L679" s="77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7"/>
      <c r="L680" s="77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7"/>
      <c r="L681" s="77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7"/>
      <c r="L682" s="77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7"/>
      <c r="L683" s="77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7"/>
      <c r="L684" s="77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7"/>
      <c r="L685" s="77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7"/>
      <c r="L686" s="77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7"/>
      <c r="L687" s="77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7"/>
      <c r="L688" s="77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7"/>
      <c r="L689" s="77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7"/>
      <c r="L690" s="77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7"/>
      <c r="L691" s="77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7"/>
      <c r="L692" s="77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7"/>
      <c r="L693" s="77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7"/>
      <c r="L694" s="77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7"/>
      <c r="L695" s="77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7"/>
      <c r="L696" s="77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7"/>
      <c r="L697" s="77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7"/>
      <c r="L698" s="77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7"/>
      <c r="L699" s="77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7"/>
      <c r="L700" s="77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7"/>
      <c r="L701" s="77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7"/>
      <c r="L702" s="77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7"/>
      <c r="L703" s="77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7"/>
      <c r="L704" s="77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7"/>
      <c r="L705" s="77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7"/>
      <c r="L706" s="77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7"/>
      <c r="L707" s="77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7"/>
      <c r="L708" s="77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7"/>
      <c r="L709" s="77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7"/>
      <c r="L710" s="77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7"/>
      <c r="L711" s="77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7"/>
      <c r="L712" s="77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7"/>
      <c r="L713" s="77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7"/>
      <c r="L714" s="77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7"/>
      <c r="L715" s="77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7"/>
      <c r="L716" s="77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7"/>
      <c r="L717" s="77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7"/>
      <c r="L718" s="77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7"/>
      <c r="L719" s="77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7"/>
      <c r="L720" s="77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7"/>
      <c r="L721" s="77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7"/>
      <c r="L722" s="77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7"/>
      <c r="L723" s="77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7"/>
      <c r="L724" s="77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7"/>
      <c r="L725" s="77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7"/>
      <c r="L726" s="77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7"/>
      <c r="L727" s="77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7"/>
      <c r="L728" s="77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7"/>
      <c r="L729" s="77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7"/>
      <c r="L730" s="77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7"/>
      <c r="L731" s="77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7"/>
      <c r="L732" s="77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7"/>
      <c r="L733" s="77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7"/>
      <c r="L734" s="77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7"/>
      <c r="L735" s="77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7"/>
      <c r="L736" s="77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7"/>
      <c r="L737" s="77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7"/>
      <c r="L738" s="77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7"/>
      <c r="L739" s="77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7"/>
      <c r="L740" s="77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7"/>
      <c r="L741" s="77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7"/>
      <c r="L742" s="77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7"/>
      <c r="L743" s="77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7"/>
      <c r="L744" s="77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7"/>
      <c r="L745" s="77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7"/>
      <c r="L746" s="77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7"/>
      <c r="L747" s="77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7"/>
      <c r="L748" s="77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7"/>
      <c r="L749" s="77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7"/>
      <c r="L750" s="77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7"/>
      <c r="L751" s="77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7"/>
      <c r="L752" s="77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7"/>
      <c r="L753" s="77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7"/>
      <c r="L754" s="77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7"/>
      <c r="L755" s="77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7"/>
      <c r="L756" s="77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7"/>
      <c r="L757" s="77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7"/>
      <c r="L758" s="77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7"/>
      <c r="L759" s="77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7"/>
      <c r="L760" s="77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7"/>
      <c r="L761" s="77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7"/>
      <c r="L762" s="77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7"/>
      <c r="L763" s="77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7"/>
      <c r="L764" s="77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7"/>
      <c r="L765" s="77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7"/>
      <c r="L766" s="77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7"/>
      <c r="L767" s="77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7"/>
      <c r="L768" s="77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7"/>
      <c r="L769" s="77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7"/>
      <c r="L770" s="77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7"/>
      <c r="L771" s="77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7"/>
      <c r="L772" s="77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7"/>
      <c r="L773" s="77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7"/>
      <c r="L774" s="77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7"/>
      <c r="L775" s="77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7"/>
      <c r="L776" s="77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7"/>
      <c r="L777" s="77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7"/>
      <c r="L778" s="77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7"/>
      <c r="L779" s="77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7"/>
      <c r="L780" s="77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7"/>
      <c r="L781" s="77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7"/>
      <c r="L782" s="77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7"/>
      <c r="L783" s="77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7"/>
      <c r="L784" s="77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7"/>
      <c r="L785" s="77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7"/>
      <c r="L786" s="77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7"/>
      <c r="L787" s="77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7"/>
      <c r="L788" s="77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7"/>
      <c r="L789" s="77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7"/>
      <c r="L790" s="77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7"/>
      <c r="L791" s="77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7"/>
      <c r="L792" s="77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7"/>
      <c r="L793" s="77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7"/>
      <c r="L794" s="77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7"/>
      <c r="L795" s="77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7"/>
      <c r="L796" s="77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7"/>
      <c r="L797" s="77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7"/>
      <c r="L798" s="77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7"/>
      <c r="L799" s="77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7"/>
      <c r="L800" s="77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7"/>
      <c r="L801" s="77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7"/>
      <c r="L802" s="77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7"/>
      <c r="L803" s="77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7"/>
      <c r="L804" s="77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7"/>
      <c r="L805" s="77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7"/>
      <c r="L806" s="77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7"/>
      <c r="L807" s="77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7"/>
      <c r="L808" s="77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7"/>
      <c r="L809" s="77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7"/>
      <c r="L810" s="77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7"/>
      <c r="L811" s="77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7"/>
      <c r="L812" s="77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7"/>
      <c r="L813" s="77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7"/>
      <c r="L814" s="77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7"/>
      <c r="L815" s="77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7"/>
      <c r="L816" s="77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7"/>
      <c r="L817" s="77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7"/>
      <c r="L818" s="77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7"/>
      <c r="L819" s="77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7"/>
      <c r="L820" s="77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7"/>
      <c r="L821" s="77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7"/>
      <c r="L822" s="77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7"/>
      <c r="L823" s="77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7"/>
      <c r="L824" s="77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7"/>
      <c r="L825" s="77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7"/>
      <c r="L826" s="77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7"/>
      <c r="L827" s="77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7"/>
      <c r="L828" s="77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7"/>
      <c r="L829" s="77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7"/>
      <c r="L830" s="77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7"/>
      <c r="L831" s="77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7"/>
      <c r="L832" s="77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7"/>
      <c r="L833" s="77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7"/>
      <c r="L834" s="77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7"/>
      <c r="L835" s="77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7"/>
      <c r="L836" s="77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7"/>
      <c r="L837" s="77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7"/>
      <c r="L838" s="77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7"/>
      <c r="L839" s="77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7"/>
      <c r="L840" s="77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7"/>
      <c r="L841" s="77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7"/>
      <c r="L842" s="77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7"/>
      <c r="L843" s="77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7"/>
      <c r="L844" s="77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7"/>
      <c r="L845" s="77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7"/>
      <c r="L846" s="77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7"/>
      <c r="L847" s="77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7"/>
      <c r="L848" s="77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7"/>
      <c r="L849" s="77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7"/>
      <c r="L850" s="77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7"/>
      <c r="L851" s="77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7"/>
      <c r="L852" s="77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7"/>
      <c r="L853" s="77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7"/>
      <c r="L854" s="77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7"/>
      <c r="L855" s="77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7"/>
      <c r="L856" s="77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7"/>
      <c r="L857" s="77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7"/>
      <c r="L858" s="77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7"/>
      <c r="L859" s="77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7"/>
      <c r="L860" s="77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7"/>
      <c r="L861" s="77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7"/>
      <c r="L862" s="77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7"/>
      <c r="L863" s="77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7"/>
      <c r="L864" s="77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7"/>
      <c r="L865" s="77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7"/>
      <c r="L866" s="77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7"/>
      <c r="L867" s="77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7"/>
      <c r="L868" s="77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7"/>
      <c r="L869" s="77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7"/>
      <c r="L870" s="77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7"/>
      <c r="L871" s="77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7"/>
      <c r="L872" s="77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7"/>
      <c r="L873" s="77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7"/>
      <c r="L874" s="77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7"/>
      <c r="L875" s="77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7"/>
      <c r="L876" s="77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7"/>
      <c r="L877" s="77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7"/>
      <c r="L878" s="77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7"/>
      <c r="L879" s="77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7"/>
      <c r="L880" s="77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7"/>
      <c r="L881" s="77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7"/>
      <c r="L882" s="77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7"/>
      <c r="L883" s="77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7"/>
      <c r="L884" s="77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7"/>
      <c r="L885" s="77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7"/>
      <c r="L886" s="77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7"/>
      <c r="L887" s="77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7"/>
      <c r="L888" s="77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7"/>
      <c r="L889" s="77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7"/>
      <c r="L890" s="77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7"/>
      <c r="L891" s="77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7"/>
      <c r="L892" s="77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7"/>
      <c r="L893" s="77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7"/>
      <c r="L894" s="77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7"/>
      <c r="L895" s="77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7"/>
      <c r="L896" s="77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7"/>
      <c r="L897" s="77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7"/>
      <c r="L898" s="77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7"/>
      <c r="L899" s="77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7"/>
      <c r="L900" s="77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7"/>
      <c r="L901" s="77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7"/>
      <c r="L902" s="77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7"/>
      <c r="L903" s="77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7"/>
      <c r="L904" s="77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7"/>
      <c r="L905" s="77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7"/>
      <c r="L906" s="77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7"/>
      <c r="L907" s="77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7"/>
      <c r="L908" s="77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7"/>
      <c r="L909" s="77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7"/>
      <c r="L910" s="77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7"/>
      <c r="L911" s="77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7"/>
      <c r="L912" s="77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7"/>
      <c r="L913" s="77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7"/>
      <c r="L914" s="77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7"/>
      <c r="L915" s="77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7"/>
      <c r="L916" s="77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7"/>
      <c r="L917" s="77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7"/>
      <c r="L918" s="77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7"/>
      <c r="L919" s="77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7"/>
      <c r="L920" s="77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7"/>
      <c r="L921" s="77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7"/>
      <c r="L922" s="77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7"/>
      <c r="L923" s="77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7"/>
      <c r="L924" s="77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7"/>
      <c r="L925" s="77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7"/>
      <c r="L926" s="77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7"/>
      <c r="L927" s="77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7"/>
      <c r="L928" s="77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7"/>
      <c r="L929" s="77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7"/>
      <c r="L930" s="77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7"/>
      <c r="L931" s="77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7"/>
      <c r="L932" s="77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7"/>
      <c r="L933" s="77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7"/>
      <c r="L934" s="77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7"/>
      <c r="L935" s="77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7"/>
      <c r="L936" s="77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7"/>
      <c r="L937" s="77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7"/>
      <c r="L938" s="77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7"/>
      <c r="L939" s="77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7"/>
      <c r="L940" s="77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7"/>
      <c r="L941" s="77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7"/>
      <c r="L942" s="77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7"/>
      <c r="L943" s="77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7"/>
      <c r="L944" s="77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7"/>
      <c r="L945" s="77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7"/>
      <c r="L946" s="77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7"/>
      <c r="L947" s="77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7"/>
      <c r="L948" s="77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7"/>
      <c r="L949" s="77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7"/>
      <c r="L950" s="77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7"/>
      <c r="L951" s="77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7"/>
      <c r="L952" s="77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7"/>
      <c r="L953" s="77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7"/>
      <c r="L954" s="77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7"/>
      <c r="L955" s="77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7"/>
      <c r="L956" s="77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7"/>
      <c r="L957" s="77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7"/>
      <c r="L958" s="77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7"/>
      <c r="L959" s="77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7"/>
      <c r="L960" s="77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7"/>
      <c r="L961" s="77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7"/>
      <c r="L962" s="77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7"/>
      <c r="L963" s="77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7"/>
      <c r="L964" s="77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7"/>
      <c r="L965" s="77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7"/>
      <c r="L966" s="77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7"/>
      <c r="L967" s="77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7"/>
      <c r="L968" s="77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7"/>
      <c r="L969" s="77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7"/>
      <c r="L970" s="77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7"/>
      <c r="L971" s="77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7"/>
      <c r="L972" s="77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7"/>
      <c r="L973" s="77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7"/>
      <c r="L974" s="77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7"/>
      <c r="L975" s="77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7"/>
      <c r="L976" s="77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7"/>
      <c r="L977" s="77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7"/>
      <c r="L978" s="77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7"/>
      <c r="L979" s="77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7"/>
      <c r="L980" s="77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7"/>
      <c r="L981" s="77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7"/>
      <c r="L982" s="77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7"/>
      <c r="L983" s="77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7"/>
      <c r="L984" s="77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8"/>
      <c r="L985" s="78"/>
      <c r="T985" s="58"/>
    </row>
    <row r="986" ht="15.75" customHeight="1">
      <c r="K986" s="78"/>
      <c r="L986" s="78"/>
      <c r="T986" s="58"/>
    </row>
    <row r="987" ht="15.75" customHeight="1">
      <c r="K987" s="78"/>
      <c r="L987" s="78"/>
      <c r="T987" s="58"/>
    </row>
    <row r="988" ht="15.75" customHeight="1">
      <c r="K988" s="78"/>
      <c r="L988" s="78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9"/>
      <c r="B1" s="79" t="s">
        <v>1</v>
      </c>
      <c r="C1" s="80" t="str">
        <f>'ТУР1'!$C$1</f>
        <v>Bullet shot Cup</v>
      </c>
      <c r="D1" s="4"/>
      <c r="E1" s="81" t="s">
        <v>59</v>
      </c>
      <c r="F1" s="82">
        <f>'ТУР1'!$F$1</f>
        <v>45660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4"/>
      <c r="V1" s="85"/>
      <c r="W1" s="86"/>
      <c r="X1" s="86"/>
      <c r="Y1" s="86"/>
      <c r="Z1" s="86"/>
      <c r="AA1" s="86"/>
      <c r="AB1" s="86"/>
      <c r="AC1" s="86"/>
      <c r="AD1" s="87"/>
      <c r="AE1" s="88"/>
      <c r="AF1" s="86"/>
      <c r="AG1" s="86"/>
      <c r="AH1" s="86"/>
      <c r="AI1" s="86"/>
      <c r="AJ1" s="86"/>
      <c r="AK1" s="86"/>
      <c r="AL1" s="86"/>
      <c r="AM1" s="86"/>
      <c r="AN1" s="86"/>
      <c r="AO1" s="86"/>
    </row>
    <row r="2" ht="27.75" customHeight="1">
      <c r="A2" s="86"/>
      <c r="B2" s="89"/>
      <c r="C2" s="90"/>
      <c r="D2" s="90"/>
      <c r="E2" s="90"/>
      <c r="F2" s="90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83"/>
      <c r="T2" s="83"/>
      <c r="U2" s="92" t="str">
        <f>C1</f>
        <v>Bullet shot Cup</v>
      </c>
      <c r="V2" s="93" t="str">
        <f>E1</f>
        <v>ТУР4</v>
      </c>
      <c r="W2" s="94"/>
      <c r="X2" s="94"/>
      <c r="Y2" s="94"/>
      <c r="Z2" s="4"/>
      <c r="AA2" s="95">
        <f>$F$1</f>
        <v>45660</v>
      </c>
      <c r="AB2" s="94"/>
      <c r="AC2" s="4"/>
      <c r="AD2" s="86"/>
      <c r="AE2" s="86"/>
      <c r="AF2" s="86"/>
      <c r="AG2" s="96" t="s">
        <v>4</v>
      </c>
      <c r="AH2" s="97" t="s">
        <v>5</v>
      </c>
      <c r="AI2" s="97" t="s">
        <v>6</v>
      </c>
      <c r="AJ2" s="97" t="s">
        <v>7</v>
      </c>
      <c r="AK2" s="98" t="s">
        <v>8</v>
      </c>
      <c r="AL2" s="99" t="s">
        <v>9</v>
      </c>
      <c r="AM2" s="97" t="s">
        <v>10</v>
      </c>
      <c r="AN2" s="98" t="s">
        <v>11</v>
      </c>
      <c r="AO2" s="85" t="s">
        <v>12</v>
      </c>
    </row>
    <row r="3">
      <c r="A3" s="100"/>
      <c r="B3" s="89"/>
      <c r="C3" s="23" t="s">
        <v>13</v>
      </c>
      <c r="D3" s="101" t="s">
        <v>14</v>
      </c>
      <c r="E3" s="24" t="s">
        <v>15</v>
      </c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24" t="s">
        <v>15</v>
      </c>
      <c r="V3" s="102" t="s">
        <v>16</v>
      </c>
      <c r="W3" s="103" t="s">
        <v>17</v>
      </c>
      <c r="X3" s="103" t="s">
        <v>18</v>
      </c>
      <c r="Y3" s="103" t="s">
        <v>19</v>
      </c>
      <c r="Z3" s="103" t="s">
        <v>20</v>
      </c>
      <c r="AA3" s="103" t="s">
        <v>21</v>
      </c>
      <c r="AB3" s="103" t="s">
        <v>22</v>
      </c>
      <c r="AC3" s="103" t="s">
        <v>23</v>
      </c>
      <c r="AD3" s="86"/>
      <c r="AE3" s="86"/>
      <c r="AF3" s="104" t="str">
        <f t="shared" ref="AF3:AF5" si="1">E4</f>
        <v>MBK</v>
      </c>
      <c r="AG3" s="105">
        <f t="array" ref="AG3">SUM(($E$12:$E$56=AF3)*(ISNUMBER($G$12:$G$56)),($F$12:$F$56=AF3)*(ISNUMBER($I$12:$I$56)))</f>
        <v>30</v>
      </c>
      <c r="AH3" s="85">
        <f t="array" ref="AH3">SUM(('ТУР4'!home=AF3)*('ТУР4'!homescore&gt;'ТУР4'!visitorscore),('ТУР4'!visitor=AF3)*('ТУР4'!visitorscore&gt;'ТУР4'!homescore))</f>
        <v>19</v>
      </c>
      <c r="AI3" s="85">
        <f t="array" ref="AI3">SUM(('ТУР4'!home=AF3)*('ТУР4'!homescore='ТУР4'!visitorscore)*ISNUMBER('ТУР4'!visitorscore),('ТУР4'!visitor=AF3)*('ТУР4'!visitorscore='ТУР4'!homescore)*ISNUMBER('ТУР4'!homescore))</f>
        <v>6</v>
      </c>
      <c r="AJ3" s="85">
        <f t="array" ref="AJ3">SUM(('ТУР4'!home=AF3)*('ТУР4'!homescore&lt;'ТУР4'!visitorscore),('ТУР4'!visitor=AF3)*('ТУР4'!visitorscore&lt;'ТУР4'!homescore))</f>
        <v>5</v>
      </c>
      <c r="AK3" s="106">
        <f t="array" ref="AK3">SUMIF('ТУР4'!home,AF3,'ТУР4'!homescore)+SUMIF('ТУР4'!visitor,AF3,'ТУР4'!visitorscore)</f>
        <v>55</v>
      </c>
      <c r="AL3" s="107">
        <f t="array" ref="AL3">SUMIF('ТУР4'!home,AF3,'ТУР4'!visitorscore)+SUMIF('ТУР4'!visitor,AF3,'ТУР4'!homescore)</f>
        <v>31</v>
      </c>
      <c r="AM3" s="85">
        <f t="shared" ref="AM3:AM5" si="2">AK3-AL3</f>
        <v>24</v>
      </c>
      <c r="AN3" s="106">
        <f t="array" ref="AN3">AH3*Options!$B$2+AI3*Options!$B$3+AJ3*Options!$B$4+VLOOKUP(AF3,$E$4:$F$8,2,0)</f>
        <v>63</v>
      </c>
      <c r="AO3" s="86">
        <f t="shared" ref="AO3:AO5" si="3">AK3+AM3*10000+AN3*100000000</f>
        <v>6300240055</v>
      </c>
    </row>
    <row r="4">
      <c r="A4" s="86"/>
      <c r="B4" s="89"/>
      <c r="C4" s="29" t="s">
        <v>52</v>
      </c>
      <c r="D4" s="108" t="s">
        <v>31</v>
      </c>
      <c r="E4" s="31" t="s">
        <v>54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109" t="str">
        <f t="array" ref="U4">INDEX($AF$3:$AF$5,MATCH(LARGE($AO$3:$AO$5-ROW($AO$3:$AO$5)/COUNT($AO$3:$AO$5),ROW(U4)-ROW(U$4)+1),$AO$3:$AO$5-ROW($AO$3:$AO$5)/COUNT($AO$3:$AO$5),0))</f>
        <v>MBK</v>
      </c>
      <c r="V4" s="102">
        <f t="array" ref="V4">VLOOKUP($U4,$AF$3:$AN$5,2,0)</f>
        <v>30</v>
      </c>
      <c r="W4" s="103">
        <f t="array" ref="W4">VLOOKUP($U4,$AF$3:$AN$5,3,0)</f>
        <v>19</v>
      </c>
      <c r="X4" s="103">
        <f t="array" ref="X4">VLOOKUP($U4,$AF$3:$AN$5,4,0)</f>
        <v>6</v>
      </c>
      <c r="Y4" s="103">
        <f t="array" ref="Y4">VLOOKUP($U4,$AF$3:$AN$5,5,0)</f>
        <v>5</v>
      </c>
      <c r="Z4" s="103">
        <f t="array" ref="Z4">VLOOKUP($U4,$AF$3:$AN$5,6,0)</f>
        <v>55</v>
      </c>
      <c r="AA4" s="103">
        <f t="array" ref="AA4">VLOOKUP($U4,$AF$3:$AN$5,7,0)</f>
        <v>31</v>
      </c>
      <c r="AB4" s="103">
        <f t="array" ref="AB4">VLOOKUP($U4,$AF$3:$AN$5,8,0)</f>
        <v>24</v>
      </c>
      <c r="AC4" s="103">
        <f t="array" ref="AC4">VLOOKUP($U4,$AF$3:$AN$5,9,0)</f>
        <v>63</v>
      </c>
      <c r="AD4" s="28"/>
      <c r="AE4" s="86"/>
      <c r="AF4" s="110" t="str">
        <f t="shared" si="1"/>
        <v>Mutabor102</v>
      </c>
      <c r="AG4" s="105">
        <f t="array" ref="AG4">SUM(($E$12:$E$56=AF4)*(ISNUMBER($G$12:$G$56)),($F$12:$F$56=AF4)*(ISNUMBER($I$12:$I$56)))</f>
        <v>30</v>
      </c>
      <c r="AH4" s="85">
        <f t="array" ref="AH4">SUM(('ТУР4'!home=AF4)*('ТУР4'!homescore&gt;'ТУР4'!visitorscore),('ТУР4'!visitor=AF4)*('ТУР4'!visitorscore&gt;'ТУР4'!homescore))</f>
        <v>7</v>
      </c>
      <c r="AI4" s="85">
        <f t="array" ref="AI4">SUM(('ТУР4'!home=AF4)*('ТУР4'!homescore='ТУР4'!visitorscore)*ISNUMBER('ТУР4'!visitorscore),('ТУР4'!visitor=AF4)*('ТУР4'!visitorscore='ТУР4'!homescore)*ISNUMBER('ТУР4'!homescore))</f>
        <v>4</v>
      </c>
      <c r="AJ4" s="85">
        <f t="array" ref="AJ4">SUM(('ТУР4'!home=AF4)*('ТУР4'!homescore&lt;'ТУР4'!visitorscore),('ТУР4'!visitor=AF4)*('ТУР4'!visitorscore&lt;'ТУР4'!homescore))</f>
        <v>19</v>
      </c>
      <c r="AK4" s="106">
        <f t="array" ref="AK4">SUMIF('ТУР4'!home,AF4,'ТУР4'!homescore)+SUMIF('ТУР4'!visitor,AF4,'ТУР4'!visitorscore)</f>
        <v>30</v>
      </c>
      <c r="AL4" s="107">
        <f t="array" ref="AL4">SUMIF('ТУР4'!home,AF4,'ТУР4'!visitorscore)+SUMIF('ТУР4'!visitor,AF4,'ТУР4'!homescore)</f>
        <v>50</v>
      </c>
      <c r="AM4" s="85">
        <f t="shared" si="2"/>
        <v>-20</v>
      </c>
      <c r="AN4" s="106">
        <f t="array" ref="AN4">AH4*Options!$B$2+AI4*Options!$B$3+AJ4*Options!$B$4+VLOOKUP(AF4,$E$4:$F$8,2,0)</f>
        <v>25</v>
      </c>
      <c r="AO4" s="86">
        <f t="shared" si="3"/>
        <v>2499800030</v>
      </c>
    </row>
    <row r="5">
      <c r="A5" s="86"/>
      <c r="B5" s="89"/>
      <c r="C5" s="29" t="s">
        <v>55</v>
      </c>
      <c r="D5" s="108" t="s">
        <v>46</v>
      </c>
      <c r="E5" s="31" t="s">
        <v>56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109" t="str">
        <f t="array" ref="U5">INDEX($AF$3:$AF$5,MATCH(LARGE($AO$3:$AO$5-ROW($AO$3:$AO$5)/COUNT($AO$3:$AO$5),ROW(U5)-ROW(U$4)+1),$AO$3:$AO$5-ROW($AO$3:$AO$5)/COUNT($AO$3:$AO$5),0))</f>
        <v>Djack</v>
      </c>
      <c r="V5" s="102">
        <f t="array" ref="V5">VLOOKUP($U5,$AF$3:$AN$5,2,0)</f>
        <v>30</v>
      </c>
      <c r="W5" s="103">
        <f t="array" ref="W5">VLOOKUP($U5,$AF$3:$AN$5,3,0)</f>
        <v>10</v>
      </c>
      <c r="X5" s="103">
        <f t="array" ref="X5">VLOOKUP($U5,$AF$3:$AN$5,4,0)</f>
        <v>8</v>
      </c>
      <c r="Y5" s="103">
        <f t="array" ref="Y5">VLOOKUP($U5,$AF$3:$AN$5,5,0)</f>
        <v>12</v>
      </c>
      <c r="Z5" s="103">
        <f t="array" ref="Z5">VLOOKUP($U5,$AF$3:$AN$5,6,0)</f>
        <v>46</v>
      </c>
      <c r="AA5" s="103">
        <f t="array" ref="AA5">VLOOKUP($U5,$AF$3:$AN$5,7,0)</f>
        <v>50</v>
      </c>
      <c r="AB5" s="103">
        <f t="array" ref="AB5">VLOOKUP($U5,$AF$3:$AN$5,8,0)</f>
        <v>-4</v>
      </c>
      <c r="AC5" s="103">
        <f t="array" ref="AC5">VLOOKUP($U5,$AF$3:$AN$5,9,0)</f>
        <v>38</v>
      </c>
      <c r="AD5" s="28"/>
      <c r="AE5" s="86"/>
      <c r="AF5" s="110" t="str">
        <f t="shared" si="1"/>
        <v>Djack</v>
      </c>
      <c r="AG5" s="105">
        <f t="array" ref="AG5">SUM(($E$12:$E$56=AF5)*(ISNUMBER($G$12:$G$56)),($F$12:$F$56=AF5)*(ISNUMBER($I$12:$I$56)))</f>
        <v>30</v>
      </c>
      <c r="AH5" s="85">
        <f t="array" ref="AH5">SUM(('ТУР4'!home=AF5)*('ТУР4'!homescore&gt;'ТУР4'!visitorscore),('ТУР4'!visitor=AF5)*('ТУР4'!visitorscore&gt;'ТУР4'!homescore))</f>
        <v>10</v>
      </c>
      <c r="AI5" s="85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85">
        <f t="array" ref="AJ5">SUM(('ТУР4'!home=AF5)*('ТУР4'!homescore&lt;'ТУР4'!visitorscore),('ТУР4'!visitor=AF5)*('ТУР4'!visitorscore&lt;'ТУР4'!homescore))</f>
        <v>12</v>
      </c>
      <c r="AK5" s="106">
        <f t="array" ref="AK5">SUMIF('ТУР4'!home,AF5,'ТУР4'!homescore)+SUMIF('ТУР4'!visitor,AF5,'ТУР4'!visitorscore)</f>
        <v>46</v>
      </c>
      <c r="AL5" s="107">
        <f t="array" ref="AL5">SUMIF('ТУР4'!home,AF5,'ТУР4'!visitorscore)+SUMIF('ТУР4'!visitor,AF5,'ТУР4'!homescore)</f>
        <v>50</v>
      </c>
      <c r="AM5" s="85">
        <f t="shared" si="2"/>
        <v>-4</v>
      </c>
      <c r="AN5" s="106">
        <f t="array" ref="AN5">AH5*Options!$B$2+AI5*Options!$B$3+AJ5*Options!$B$4+VLOOKUP(AF5,$E$4:$F$8,2,0)</f>
        <v>38</v>
      </c>
      <c r="AO5" s="86">
        <f t="shared" si="3"/>
        <v>3799960046</v>
      </c>
    </row>
    <row r="6">
      <c r="A6" s="86"/>
      <c r="B6" s="89"/>
      <c r="C6" s="29" t="s">
        <v>57</v>
      </c>
      <c r="D6" s="108" t="s">
        <v>47</v>
      </c>
      <c r="E6" s="33" t="s">
        <v>58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109" t="str">
        <f t="array" ref="U6">INDEX($AF$3:$AF$5,MATCH(LARGE($AO$3:$AO$5-ROW($AO$3:$AO$5)/COUNT($AO$3:$AO$5),ROW(U6)-ROW(U$4)+1),$AO$3:$AO$5-ROW($AO$3:$AO$5)/COUNT($AO$3:$AO$5),0))</f>
        <v>Mutabor102</v>
      </c>
      <c r="V6" s="102">
        <f t="array" ref="V6">VLOOKUP($U6,$AF$3:$AN$5,2,0)</f>
        <v>30</v>
      </c>
      <c r="W6" s="103">
        <f t="array" ref="W6">VLOOKUP($U6,$AF$3:$AN$5,3,0)</f>
        <v>7</v>
      </c>
      <c r="X6" s="103">
        <f t="array" ref="X6">VLOOKUP($U6,$AF$3:$AN$5,4,0)</f>
        <v>4</v>
      </c>
      <c r="Y6" s="103">
        <f t="array" ref="Y6">VLOOKUP($U6,$AF$3:$AN$5,5,0)</f>
        <v>19</v>
      </c>
      <c r="Z6" s="103">
        <f t="array" ref="Z6">VLOOKUP($U6,$AF$3:$AN$5,6,0)</f>
        <v>30</v>
      </c>
      <c r="AA6" s="103">
        <f t="array" ref="AA6">VLOOKUP($U6,$AF$3:$AN$5,7,0)</f>
        <v>50</v>
      </c>
      <c r="AB6" s="103">
        <f t="array" ref="AB6">VLOOKUP($U6,$AF$3:$AN$5,8,0)</f>
        <v>-20</v>
      </c>
      <c r="AC6" s="103">
        <f t="array" ref="AC6">VLOOKUP($U6,$AF$3:$AN$5,9,0)</f>
        <v>25</v>
      </c>
      <c r="AD6" s="28"/>
      <c r="AE6" s="86"/>
      <c r="AF6" s="85"/>
      <c r="AG6" s="85"/>
      <c r="AH6" s="85"/>
      <c r="AI6" s="85"/>
      <c r="AJ6" s="85"/>
      <c r="AK6" s="85"/>
      <c r="AL6" s="85"/>
      <c r="AM6" s="85"/>
      <c r="AN6" s="85"/>
      <c r="AO6" s="86"/>
    </row>
    <row r="7">
      <c r="A7" s="86"/>
      <c r="B7" s="89"/>
      <c r="C7" s="91"/>
      <c r="D7" s="90"/>
      <c r="E7" s="90"/>
      <c r="F7" s="90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0"/>
      <c r="V7" s="86"/>
      <c r="W7" s="86"/>
      <c r="X7" s="86"/>
      <c r="Y7" s="86"/>
      <c r="Z7" s="86"/>
      <c r="AA7" s="86"/>
      <c r="AB7" s="86"/>
      <c r="AC7" s="86"/>
      <c r="AD7" s="86"/>
      <c r="AE7" s="86"/>
      <c r="AF7" s="110"/>
      <c r="AG7" s="85"/>
      <c r="AH7" s="85"/>
      <c r="AI7" s="85"/>
      <c r="AJ7" s="85"/>
      <c r="AK7" s="85"/>
      <c r="AL7" s="85"/>
      <c r="AM7" s="85"/>
      <c r="AN7" s="85"/>
      <c r="AO7" s="86"/>
    </row>
    <row r="8" hidden="1">
      <c r="A8" s="86"/>
      <c r="B8" s="89"/>
      <c r="C8" s="91"/>
      <c r="D8" s="90"/>
      <c r="E8" s="90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0"/>
      <c r="V8" s="85"/>
      <c r="W8" s="85"/>
      <c r="X8" s="85"/>
      <c r="Y8" s="85"/>
      <c r="Z8" s="85"/>
      <c r="AA8" s="85"/>
      <c r="AB8" s="85"/>
      <c r="AC8" s="85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</row>
    <row r="9" hidden="1">
      <c r="A9" s="86"/>
      <c r="B9" s="89"/>
      <c r="C9" s="90"/>
      <c r="D9" s="90"/>
      <c r="E9" s="90"/>
      <c r="F9" s="90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0"/>
      <c r="V9" s="85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</row>
    <row r="10">
      <c r="A10" s="86"/>
      <c r="B10" s="35" t="s">
        <v>33</v>
      </c>
      <c r="C10" s="90"/>
      <c r="D10" s="111"/>
      <c r="E10" s="111"/>
      <c r="F10" s="90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0"/>
      <c r="V10" s="85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</row>
    <row r="11" ht="15.0" customHeight="1">
      <c r="A11" s="112"/>
      <c r="B11" s="113"/>
      <c r="C11" s="101" t="s">
        <v>14</v>
      </c>
      <c r="D11" s="101" t="s">
        <v>14</v>
      </c>
      <c r="E11" s="114" t="s">
        <v>34</v>
      </c>
      <c r="F11" s="114" t="s">
        <v>35</v>
      </c>
      <c r="G11" s="115" t="s">
        <v>36</v>
      </c>
      <c r="H11" s="94"/>
      <c r="I11" s="4"/>
      <c r="J11" s="116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3" t="s">
        <v>39</v>
      </c>
      <c r="U11" s="43" t="s">
        <v>40</v>
      </c>
      <c r="V11" s="42" t="s">
        <v>41</v>
      </c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</row>
    <row r="12">
      <c r="A12" s="117"/>
      <c r="B12" s="118">
        <v>0.7083333333333334</v>
      </c>
      <c r="C12" s="119" t="str">
        <f t="shared" ref="C12:C14" si="4">TRIM($D$4)</f>
        <v>Швеция</v>
      </c>
      <c r="D12" s="120" t="str">
        <f t="shared" ref="D12:D17" si="5">TRIM($D$5)</f>
        <v>Финляндия</v>
      </c>
      <c r="E12" s="116" t="str">
        <f t="shared" ref="E12:E14" si="6">$E$4</f>
        <v>MBK</v>
      </c>
      <c r="F12" s="116" t="str">
        <f t="shared" ref="F12:F17" si="7">$E$5</f>
        <v>Mutabor102</v>
      </c>
      <c r="G12" s="114">
        <f t="shared" ref="G12:G56" si="8">SUM(K12)</f>
        <v>2</v>
      </c>
      <c r="H12" s="116"/>
      <c r="I12" s="114">
        <f t="shared" ref="I12:I18" si="9">SUM(L12)</f>
        <v>0</v>
      </c>
      <c r="J12" s="116"/>
      <c r="K12" s="119">
        <v>2.0</v>
      </c>
      <c r="L12" s="121">
        <v>0.0</v>
      </c>
      <c r="M12" s="122"/>
      <c r="N12" s="90"/>
      <c r="O12" s="90"/>
      <c r="P12" s="90"/>
      <c r="Q12" s="90"/>
      <c r="R12" s="90"/>
      <c r="S12" s="90"/>
      <c r="T12" s="85">
        <v>241.0</v>
      </c>
      <c r="U12" s="123" t="str">
        <f t="shared" ref="U12:U56" si="10">TEXT(B12,"h:mm")&amp;" "&amp;($C$1)&amp;" ("&amp;C12&amp;") "&amp;E12&amp;" "&amp;" - ("&amp;D12&amp;") "&amp;F12&amp;""</f>
        <v>17:00 Bullet shot Cup (Швеция) MBK  - (Финляндия) Mutabor102</v>
      </c>
      <c r="V12" s="86" t="str">
        <f t="shared" ref="V12:V56" si="11">TEXT(G12,"0")&amp;":"&amp;TEXT(I12,"0")</f>
        <v>2:0</v>
      </c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</row>
    <row r="13">
      <c r="A13" s="117"/>
      <c r="B13" s="118">
        <v>0.7111111111111111</v>
      </c>
      <c r="C13" s="119" t="str">
        <f t="shared" si="4"/>
        <v>Швеция</v>
      </c>
      <c r="D13" s="120" t="str">
        <f t="shared" si="5"/>
        <v>Финляндия</v>
      </c>
      <c r="E13" s="116" t="str">
        <f t="shared" si="6"/>
        <v>MBK</v>
      </c>
      <c r="F13" s="116" t="str">
        <f t="shared" si="7"/>
        <v>Mutabor102</v>
      </c>
      <c r="G13" s="114">
        <f t="shared" si="8"/>
        <v>2</v>
      </c>
      <c r="H13" s="116"/>
      <c r="I13" s="114">
        <f t="shared" si="9"/>
        <v>0</v>
      </c>
      <c r="J13" s="116"/>
      <c r="K13" s="120">
        <v>2.0</v>
      </c>
      <c r="L13" s="124">
        <v>0.0</v>
      </c>
      <c r="M13" s="122"/>
      <c r="N13" s="90"/>
      <c r="O13" s="90"/>
      <c r="P13" s="90"/>
      <c r="Q13" s="90"/>
      <c r="R13" s="90"/>
      <c r="S13" s="90"/>
      <c r="T13" s="85">
        <v>242.0</v>
      </c>
      <c r="U13" s="123" t="str">
        <f t="shared" si="10"/>
        <v>17:04 Bullet shot Cup (Швеция) MBK  - (Финляндия) Mutabor102</v>
      </c>
      <c r="V13" s="86" t="str">
        <f t="shared" si="11"/>
        <v>2:0</v>
      </c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</row>
    <row r="14">
      <c r="A14" s="117"/>
      <c r="B14" s="118">
        <v>0.7138888888888889</v>
      </c>
      <c r="C14" s="119" t="str">
        <f t="shared" si="4"/>
        <v>Швеция</v>
      </c>
      <c r="D14" s="120" t="str">
        <f t="shared" si="5"/>
        <v>Финляндия</v>
      </c>
      <c r="E14" s="116" t="str">
        <f t="shared" si="6"/>
        <v>MBK</v>
      </c>
      <c r="F14" s="116" t="str">
        <f t="shared" si="7"/>
        <v>Mutabor102</v>
      </c>
      <c r="G14" s="114">
        <f t="shared" si="8"/>
        <v>2</v>
      </c>
      <c r="H14" s="116"/>
      <c r="I14" s="114">
        <f t="shared" si="9"/>
        <v>0</v>
      </c>
      <c r="J14" s="116"/>
      <c r="K14" s="120">
        <v>2.0</v>
      </c>
      <c r="L14" s="124">
        <v>0.0</v>
      </c>
      <c r="M14" s="122"/>
      <c r="N14" s="90"/>
      <c r="O14" s="90"/>
      <c r="P14" s="90"/>
      <c r="Q14" s="90"/>
      <c r="R14" s="90"/>
      <c r="S14" s="90"/>
      <c r="T14" s="85">
        <v>243.0</v>
      </c>
      <c r="U14" s="123" t="str">
        <f t="shared" si="10"/>
        <v>17:08 Bullet shot Cup (Швеция) MBK  - (Финляндия) Mutabor102</v>
      </c>
      <c r="V14" s="86" t="str">
        <f t="shared" si="11"/>
        <v>2:0</v>
      </c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</row>
    <row r="15">
      <c r="A15" s="117"/>
      <c r="B15" s="118">
        <v>0.7166666666666667</v>
      </c>
      <c r="C15" s="125" t="str">
        <f t="shared" ref="C15:C20" si="12">TRIM($D$6)</f>
        <v>Чехия</v>
      </c>
      <c r="D15" s="120" t="str">
        <f t="shared" si="5"/>
        <v>Финляндия</v>
      </c>
      <c r="E15" s="125" t="str">
        <f t="shared" ref="E15:E20" si="13">$E$6</f>
        <v>Djack</v>
      </c>
      <c r="F15" s="116" t="str">
        <f t="shared" si="7"/>
        <v>Mutabor102</v>
      </c>
      <c r="G15" s="114">
        <f t="shared" si="8"/>
        <v>1</v>
      </c>
      <c r="H15" s="116"/>
      <c r="I15" s="114">
        <f t="shared" si="9"/>
        <v>2</v>
      </c>
      <c r="J15" s="116"/>
      <c r="K15" s="120">
        <v>1.0</v>
      </c>
      <c r="L15" s="124">
        <v>2.0</v>
      </c>
      <c r="M15" s="122"/>
      <c r="N15" s="90"/>
      <c r="O15" s="90"/>
      <c r="P15" s="90"/>
      <c r="Q15" s="90"/>
      <c r="R15" s="90"/>
      <c r="S15" s="90"/>
      <c r="T15" s="85">
        <v>244.0</v>
      </c>
      <c r="U15" s="123" t="str">
        <f t="shared" si="10"/>
        <v>17:12 Bullet shot Cup (Чехия) Djack  - (Финляндия) Mutabor102</v>
      </c>
      <c r="V15" s="86" t="str">
        <f t="shared" si="11"/>
        <v>1:2</v>
      </c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</row>
    <row r="16">
      <c r="A16" s="117"/>
      <c r="B16" s="118">
        <v>0.7194444444444444</v>
      </c>
      <c r="C16" s="125" t="str">
        <f t="shared" si="12"/>
        <v>Чехия</v>
      </c>
      <c r="D16" s="120" t="str">
        <f t="shared" si="5"/>
        <v>Финляндия</v>
      </c>
      <c r="E16" s="125" t="str">
        <f t="shared" si="13"/>
        <v>Djack</v>
      </c>
      <c r="F16" s="116" t="str">
        <f t="shared" si="7"/>
        <v>Mutabor102</v>
      </c>
      <c r="G16" s="114">
        <f t="shared" si="8"/>
        <v>2</v>
      </c>
      <c r="H16" s="116"/>
      <c r="I16" s="114">
        <f t="shared" si="9"/>
        <v>1</v>
      </c>
      <c r="J16" s="116"/>
      <c r="K16" s="120">
        <v>2.0</v>
      </c>
      <c r="L16" s="124">
        <v>1.0</v>
      </c>
      <c r="M16" s="122"/>
      <c r="N16" s="90"/>
      <c r="O16" s="90"/>
      <c r="P16" s="90"/>
      <c r="Q16" s="90"/>
      <c r="R16" s="90"/>
      <c r="S16" s="90"/>
      <c r="T16" s="85">
        <v>245.0</v>
      </c>
      <c r="U16" s="123" t="str">
        <f t="shared" si="10"/>
        <v>17:16 Bullet shot Cup (Чехия) Djack  - (Финляндия) Mutabor102</v>
      </c>
      <c r="V16" s="86" t="str">
        <f t="shared" si="11"/>
        <v>2:1</v>
      </c>
      <c r="W16" s="86"/>
      <c r="X16" s="86"/>
      <c r="Y16" s="86"/>
      <c r="Z16" s="86"/>
      <c r="AA16" s="86"/>
      <c r="AB16" s="86"/>
      <c r="AC16" s="12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</row>
    <row r="17">
      <c r="A17" s="117"/>
      <c r="B17" s="118">
        <v>0.7222222222222222</v>
      </c>
      <c r="C17" s="125" t="str">
        <f t="shared" si="12"/>
        <v>Чехия</v>
      </c>
      <c r="D17" s="120" t="str">
        <f t="shared" si="5"/>
        <v>Финляндия</v>
      </c>
      <c r="E17" s="125" t="str">
        <f t="shared" si="13"/>
        <v>Djack</v>
      </c>
      <c r="F17" s="116" t="str">
        <f t="shared" si="7"/>
        <v>Mutabor102</v>
      </c>
      <c r="G17" s="114">
        <f t="shared" si="8"/>
        <v>2</v>
      </c>
      <c r="H17" s="116"/>
      <c r="I17" s="114">
        <f t="shared" si="9"/>
        <v>2</v>
      </c>
      <c r="J17" s="116"/>
      <c r="K17" s="116">
        <v>2.0</v>
      </c>
      <c r="L17" s="116">
        <v>2.0</v>
      </c>
      <c r="M17" s="122"/>
      <c r="N17" s="90"/>
      <c r="O17" s="90"/>
      <c r="P17" s="90"/>
      <c r="Q17" s="90"/>
      <c r="R17" s="90"/>
      <c r="S17" s="90"/>
      <c r="T17" s="85">
        <v>246.0</v>
      </c>
      <c r="U17" s="123" t="str">
        <f t="shared" si="10"/>
        <v>17:20 Bullet shot Cup (Чехия) Djack  - (Финляндия) Mutabor102</v>
      </c>
      <c r="V17" s="86" t="str">
        <f t="shared" si="11"/>
        <v>2:2</v>
      </c>
      <c r="W17" s="86"/>
      <c r="X17" s="86"/>
      <c r="Y17" s="86"/>
      <c r="Z17" s="86"/>
      <c r="AA17" s="86"/>
      <c r="AB17" s="86"/>
      <c r="AC17" s="86"/>
      <c r="AD17" s="127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</row>
    <row r="18" ht="15.75" customHeight="1">
      <c r="A18" s="128"/>
      <c r="B18" s="118">
        <v>0.725</v>
      </c>
      <c r="C18" s="125" t="str">
        <f t="shared" si="12"/>
        <v>Чехия</v>
      </c>
      <c r="D18" s="125" t="str">
        <f t="shared" ref="D18:D23" si="14">TRIM($D$4)</f>
        <v>Швеция</v>
      </c>
      <c r="E18" s="125" t="str">
        <f t="shared" si="13"/>
        <v>Djack</v>
      </c>
      <c r="F18" s="116" t="str">
        <f t="shared" ref="F18:F23" si="15">$E$4</f>
        <v>MBK</v>
      </c>
      <c r="G18" s="114">
        <f t="shared" si="8"/>
        <v>3</v>
      </c>
      <c r="H18" s="116"/>
      <c r="I18" s="114">
        <f t="shared" si="9"/>
        <v>3</v>
      </c>
      <c r="J18" s="116"/>
      <c r="K18" s="119">
        <v>3.0</v>
      </c>
      <c r="L18" s="121">
        <v>3.0</v>
      </c>
      <c r="M18" s="122"/>
      <c r="N18" s="129"/>
      <c r="O18" s="129"/>
      <c r="P18" s="90"/>
      <c r="Q18" s="129"/>
      <c r="R18" s="129"/>
      <c r="S18" s="90"/>
      <c r="T18" s="85">
        <v>247.0</v>
      </c>
      <c r="U18" s="123" t="str">
        <f t="shared" si="10"/>
        <v>17:24 Bullet shot Cup (Чехия) Djack  - (Швеция) MBK</v>
      </c>
      <c r="V18" s="86" t="str">
        <f t="shared" si="11"/>
        <v>3:3</v>
      </c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</row>
    <row r="19" ht="15.75" customHeight="1">
      <c r="A19" s="128"/>
      <c r="B19" s="118">
        <v>0.7277777777777777</v>
      </c>
      <c r="C19" s="125" t="str">
        <f t="shared" si="12"/>
        <v>Чехия</v>
      </c>
      <c r="D19" s="125" t="str">
        <f t="shared" si="14"/>
        <v>Швеция</v>
      </c>
      <c r="E19" s="125" t="str">
        <f t="shared" si="13"/>
        <v>Djack</v>
      </c>
      <c r="F19" s="116" t="str">
        <f t="shared" si="15"/>
        <v>MBK</v>
      </c>
      <c r="G19" s="114">
        <f t="shared" si="8"/>
        <v>1</v>
      </c>
      <c r="H19" s="116"/>
      <c r="I19" s="114">
        <f t="shared" ref="I19:I23" si="16">SUM(L19,O19)</f>
        <v>2</v>
      </c>
      <c r="J19" s="116"/>
      <c r="K19" s="120">
        <v>1.0</v>
      </c>
      <c r="L19" s="124">
        <v>2.0</v>
      </c>
      <c r="M19" s="122"/>
      <c r="N19" s="129"/>
      <c r="O19" s="129"/>
      <c r="P19" s="90"/>
      <c r="Q19" s="129"/>
      <c r="R19" s="129"/>
      <c r="S19" s="90"/>
      <c r="T19" s="85">
        <v>248.0</v>
      </c>
      <c r="U19" s="123" t="str">
        <f t="shared" si="10"/>
        <v>17:28 Bullet shot Cup (Чехия) Djack  - (Швеция) MBK</v>
      </c>
      <c r="V19" s="86" t="str">
        <f t="shared" si="11"/>
        <v>1:2</v>
      </c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ht="15.75" customHeight="1">
      <c r="A20" s="128"/>
      <c r="B20" s="118">
        <v>0.7305555555555555</v>
      </c>
      <c r="C20" s="125" t="str">
        <f t="shared" si="12"/>
        <v>Чехия</v>
      </c>
      <c r="D20" s="125" t="str">
        <f t="shared" si="14"/>
        <v>Швеция</v>
      </c>
      <c r="E20" s="125" t="str">
        <f t="shared" si="13"/>
        <v>Djack</v>
      </c>
      <c r="F20" s="116" t="str">
        <f t="shared" si="15"/>
        <v>MBK</v>
      </c>
      <c r="G20" s="114">
        <f t="shared" si="8"/>
        <v>1</v>
      </c>
      <c r="H20" s="116"/>
      <c r="I20" s="114">
        <f t="shared" si="16"/>
        <v>1</v>
      </c>
      <c r="J20" s="116"/>
      <c r="K20" s="120">
        <v>1.0</v>
      </c>
      <c r="L20" s="124">
        <v>1.0</v>
      </c>
      <c r="M20" s="122"/>
      <c r="N20" s="129"/>
      <c r="O20" s="129"/>
      <c r="P20" s="90"/>
      <c r="Q20" s="129"/>
      <c r="R20" s="129"/>
      <c r="S20" s="90"/>
      <c r="T20" s="85">
        <v>249.0</v>
      </c>
      <c r="U20" s="123" t="str">
        <f t="shared" si="10"/>
        <v>17:32 Bullet shot Cup (Чехия) Djack  - (Швеция) MBK</v>
      </c>
      <c r="V20" s="86" t="str">
        <f t="shared" si="11"/>
        <v>1:1</v>
      </c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</row>
    <row r="21" ht="15.75" customHeight="1">
      <c r="A21" s="128"/>
      <c r="B21" s="118">
        <v>0.7333333333333333</v>
      </c>
      <c r="C21" s="120" t="str">
        <f t="shared" ref="C21:C26" si="17">TRIM($D$5)</f>
        <v>Финляндия</v>
      </c>
      <c r="D21" s="125" t="str">
        <f t="shared" si="14"/>
        <v>Швеция</v>
      </c>
      <c r="E21" s="116" t="str">
        <f t="shared" ref="E21:E26" si="18">$E$5</f>
        <v>Mutabor102</v>
      </c>
      <c r="F21" s="116" t="str">
        <f t="shared" si="15"/>
        <v>MBK</v>
      </c>
      <c r="G21" s="114">
        <f t="shared" si="8"/>
        <v>1</v>
      </c>
      <c r="H21" s="116"/>
      <c r="I21" s="114">
        <f t="shared" si="16"/>
        <v>2</v>
      </c>
      <c r="J21" s="116"/>
      <c r="K21" s="120">
        <v>1.0</v>
      </c>
      <c r="L21" s="124">
        <v>2.0</v>
      </c>
      <c r="M21" s="122"/>
      <c r="N21" s="129"/>
      <c r="O21" s="129"/>
      <c r="P21" s="90"/>
      <c r="Q21" s="129"/>
      <c r="R21" s="129"/>
      <c r="S21" s="90"/>
      <c r="T21" s="85">
        <v>250.0</v>
      </c>
      <c r="U21" s="123" t="str">
        <f t="shared" si="10"/>
        <v>17:36 Bullet shot Cup (Финляндия) Mutabor102  - (Швеция) MBK</v>
      </c>
      <c r="V21" s="86" t="str">
        <f t="shared" si="11"/>
        <v>1:2</v>
      </c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</row>
    <row r="22" ht="15.75" customHeight="1">
      <c r="A22" s="128"/>
      <c r="B22" s="118">
        <v>0.7361111111111112</v>
      </c>
      <c r="C22" s="120" t="str">
        <f t="shared" si="17"/>
        <v>Финляндия</v>
      </c>
      <c r="D22" s="125" t="str">
        <f t="shared" si="14"/>
        <v>Швеция</v>
      </c>
      <c r="E22" s="116" t="str">
        <f t="shared" si="18"/>
        <v>Mutabor102</v>
      </c>
      <c r="F22" s="116" t="str">
        <f t="shared" si="15"/>
        <v>MBK</v>
      </c>
      <c r="G22" s="114">
        <f t="shared" si="8"/>
        <v>1</v>
      </c>
      <c r="H22" s="116"/>
      <c r="I22" s="114">
        <f t="shared" si="16"/>
        <v>2</v>
      </c>
      <c r="J22" s="116"/>
      <c r="K22" s="120">
        <v>1.0</v>
      </c>
      <c r="L22" s="124">
        <v>2.0</v>
      </c>
      <c r="M22" s="122"/>
      <c r="N22" s="129"/>
      <c r="O22" s="129"/>
      <c r="P22" s="90"/>
      <c r="Q22" s="129"/>
      <c r="R22" s="129"/>
      <c r="S22" s="90"/>
      <c r="T22" s="85">
        <v>251.0</v>
      </c>
      <c r="U22" s="123" t="str">
        <f t="shared" si="10"/>
        <v>17:40 Bullet shot Cup (Финляндия) Mutabor102  - (Швеция) MBK</v>
      </c>
      <c r="V22" s="86" t="str">
        <f t="shared" si="11"/>
        <v>1:2</v>
      </c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</row>
    <row r="23" ht="15.75" customHeight="1">
      <c r="A23" s="128"/>
      <c r="B23" s="118">
        <v>0.7388888888888889</v>
      </c>
      <c r="C23" s="120" t="str">
        <f t="shared" si="17"/>
        <v>Финляндия</v>
      </c>
      <c r="D23" s="125" t="str">
        <f t="shared" si="14"/>
        <v>Швеция</v>
      </c>
      <c r="E23" s="116" t="str">
        <f t="shared" si="18"/>
        <v>Mutabor102</v>
      </c>
      <c r="F23" s="116" t="str">
        <f t="shared" si="15"/>
        <v>MBK</v>
      </c>
      <c r="G23" s="114">
        <f t="shared" si="8"/>
        <v>1</v>
      </c>
      <c r="H23" s="116"/>
      <c r="I23" s="114">
        <f t="shared" si="16"/>
        <v>2</v>
      </c>
      <c r="J23" s="116"/>
      <c r="K23" s="116">
        <v>1.0</v>
      </c>
      <c r="L23" s="116">
        <v>2.0</v>
      </c>
      <c r="M23" s="122"/>
      <c r="N23" s="90"/>
      <c r="O23" s="90"/>
      <c r="P23" s="90"/>
      <c r="Q23" s="90"/>
      <c r="R23" s="90"/>
      <c r="S23" s="90"/>
      <c r="T23" s="85">
        <v>252.0</v>
      </c>
      <c r="U23" s="123" t="str">
        <f t="shared" si="10"/>
        <v>17:44 Bullet shot Cup (Финляндия) Mutabor102  - (Швеция) MBK</v>
      </c>
      <c r="V23" s="86" t="str">
        <f t="shared" si="11"/>
        <v>1:2</v>
      </c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</row>
    <row r="24" ht="15.75" customHeight="1">
      <c r="A24" s="86"/>
      <c r="B24" s="118">
        <v>0.7416666666666667</v>
      </c>
      <c r="C24" s="120" t="str">
        <f t="shared" si="17"/>
        <v>Финляндия</v>
      </c>
      <c r="D24" s="125" t="str">
        <f t="shared" ref="D24:D29" si="19">TRIM($D$6)</f>
        <v>Чехия</v>
      </c>
      <c r="E24" s="116" t="str">
        <f t="shared" si="18"/>
        <v>Mutabor102</v>
      </c>
      <c r="F24" s="125" t="str">
        <f t="shared" ref="F24:F29" si="20">$E$6</f>
        <v>Djack</v>
      </c>
      <c r="G24" s="114">
        <f t="shared" si="8"/>
        <v>1</v>
      </c>
      <c r="H24" s="116"/>
      <c r="I24" s="114">
        <f t="shared" ref="I24:I30" si="21">SUM(L24)</f>
        <v>2</v>
      </c>
      <c r="J24" s="116"/>
      <c r="K24" s="119">
        <v>1.0</v>
      </c>
      <c r="L24" s="121">
        <v>2.0</v>
      </c>
      <c r="M24" s="90"/>
      <c r="N24" s="90"/>
      <c r="O24" s="90"/>
      <c r="P24" s="90"/>
      <c r="Q24" s="90"/>
      <c r="R24" s="90"/>
      <c r="S24" s="90"/>
      <c r="T24" s="85">
        <v>253.0</v>
      </c>
      <c r="U24" s="123" t="str">
        <f t="shared" si="10"/>
        <v>17:48 Bullet shot Cup (Финляндия) Mutabor102  - (Чехия) Djack</v>
      </c>
      <c r="V24" s="86" t="str">
        <f t="shared" si="11"/>
        <v>1:2</v>
      </c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</row>
    <row r="25" ht="15.75" customHeight="1">
      <c r="A25" s="86"/>
      <c r="B25" s="118">
        <v>0.7444444444444445</v>
      </c>
      <c r="C25" s="120" t="str">
        <f t="shared" si="17"/>
        <v>Финляндия</v>
      </c>
      <c r="D25" s="125" t="str">
        <f t="shared" si="19"/>
        <v>Чехия</v>
      </c>
      <c r="E25" s="116" t="str">
        <f t="shared" si="18"/>
        <v>Mutabor102</v>
      </c>
      <c r="F25" s="125" t="str">
        <f t="shared" si="20"/>
        <v>Djack</v>
      </c>
      <c r="G25" s="114">
        <f t="shared" si="8"/>
        <v>1</v>
      </c>
      <c r="H25" s="116"/>
      <c r="I25" s="114">
        <f t="shared" si="21"/>
        <v>2</v>
      </c>
      <c r="J25" s="116"/>
      <c r="K25" s="120">
        <v>1.0</v>
      </c>
      <c r="L25" s="124">
        <v>2.0</v>
      </c>
      <c r="M25" s="90"/>
      <c r="N25" s="90"/>
      <c r="O25" s="90"/>
      <c r="P25" s="90"/>
      <c r="Q25" s="90"/>
      <c r="R25" s="90"/>
      <c r="S25" s="90"/>
      <c r="T25" s="85">
        <v>254.0</v>
      </c>
      <c r="U25" s="123" t="str">
        <f t="shared" si="10"/>
        <v>17:52 Bullet shot Cup (Финляндия) Mutabor102  - (Чехия) Djack</v>
      </c>
      <c r="V25" s="86" t="str">
        <f t="shared" si="11"/>
        <v>1:2</v>
      </c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</row>
    <row r="26" ht="15.75" customHeight="1">
      <c r="A26" s="86"/>
      <c r="B26" s="118">
        <v>0.7472222222222222</v>
      </c>
      <c r="C26" s="120" t="str">
        <f t="shared" si="17"/>
        <v>Финляндия</v>
      </c>
      <c r="D26" s="125" t="str">
        <f t="shared" si="19"/>
        <v>Чехия</v>
      </c>
      <c r="E26" s="116" t="str">
        <f t="shared" si="18"/>
        <v>Mutabor102</v>
      </c>
      <c r="F26" s="125" t="str">
        <f t="shared" si="20"/>
        <v>Djack</v>
      </c>
      <c r="G26" s="114">
        <f t="shared" si="8"/>
        <v>2</v>
      </c>
      <c r="H26" s="116"/>
      <c r="I26" s="114">
        <f t="shared" si="21"/>
        <v>1</v>
      </c>
      <c r="J26" s="116"/>
      <c r="K26" s="120">
        <v>2.0</v>
      </c>
      <c r="L26" s="124">
        <v>1.0</v>
      </c>
      <c r="M26" s="90"/>
      <c r="N26" s="90"/>
      <c r="O26" s="90"/>
      <c r="P26" s="90"/>
      <c r="Q26" s="90"/>
      <c r="R26" s="90"/>
      <c r="S26" s="90"/>
      <c r="T26" s="85">
        <v>255.0</v>
      </c>
      <c r="U26" s="123" t="str">
        <f t="shared" si="10"/>
        <v>17:56 Bullet shot Cup (Финляндия) Mutabor102  - (Чехия) Djack</v>
      </c>
      <c r="V26" s="86" t="str">
        <f t="shared" si="11"/>
        <v>2:1</v>
      </c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</row>
    <row r="27" ht="15.75" customHeight="1">
      <c r="A27" s="86"/>
      <c r="B27" s="118">
        <v>0.75</v>
      </c>
      <c r="C27" s="125" t="str">
        <f t="shared" ref="C27:C32" si="22">TRIM($D$4)</f>
        <v>Швеция</v>
      </c>
      <c r="D27" s="125" t="str">
        <f t="shared" si="19"/>
        <v>Чехия</v>
      </c>
      <c r="E27" s="116" t="str">
        <f t="shared" ref="E27:E32" si="23">$E$4</f>
        <v>MBK</v>
      </c>
      <c r="F27" s="125" t="str">
        <f t="shared" si="20"/>
        <v>Djack</v>
      </c>
      <c r="G27" s="114">
        <f t="shared" si="8"/>
        <v>2</v>
      </c>
      <c r="H27" s="116"/>
      <c r="I27" s="114">
        <f t="shared" si="21"/>
        <v>0</v>
      </c>
      <c r="J27" s="116"/>
      <c r="K27" s="120">
        <v>2.0</v>
      </c>
      <c r="L27" s="124">
        <v>0.0</v>
      </c>
      <c r="M27" s="90"/>
      <c r="N27" s="90"/>
      <c r="O27" s="90"/>
      <c r="P27" s="90"/>
      <c r="Q27" s="90"/>
      <c r="R27" s="90"/>
      <c r="S27" s="90"/>
      <c r="T27" s="85">
        <v>256.0</v>
      </c>
      <c r="U27" s="123" t="str">
        <f t="shared" si="10"/>
        <v>18:00 Bullet shot Cup (Швеция) MBK  - (Чехия) Djack</v>
      </c>
      <c r="V27" s="86" t="str">
        <f t="shared" si="11"/>
        <v>2:0</v>
      </c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</row>
    <row r="28" ht="15.75" customHeight="1">
      <c r="A28" s="86"/>
      <c r="B28" s="118">
        <v>0.7527777777777778</v>
      </c>
      <c r="C28" s="125" t="str">
        <f t="shared" si="22"/>
        <v>Швеция</v>
      </c>
      <c r="D28" s="125" t="str">
        <f t="shared" si="19"/>
        <v>Чехия</v>
      </c>
      <c r="E28" s="116" t="str">
        <f t="shared" si="23"/>
        <v>MBK</v>
      </c>
      <c r="F28" s="125" t="str">
        <f t="shared" si="20"/>
        <v>Djack</v>
      </c>
      <c r="G28" s="114">
        <f t="shared" si="8"/>
        <v>3</v>
      </c>
      <c r="H28" s="116"/>
      <c r="I28" s="114">
        <f t="shared" si="21"/>
        <v>1</v>
      </c>
      <c r="J28" s="116"/>
      <c r="K28" s="120">
        <v>3.0</v>
      </c>
      <c r="L28" s="124">
        <v>1.0</v>
      </c>
      <c r="M28" s="90"/>
      <c r="N28" s="90"/>
      <c r="O28" s="90"/>
      <c r="P28" s="90"/>
      <c r="Q28" s="90"/>
      <c r="R28" s="90"/>
      <c r="S28" s="90"/>
      <c r="T28" s="85">
        <v>257.0</v>
      </c>
      <c r="U28" s="123" t="str">
        <f t="shared" si="10"/>
        <v>18:04 Bullet shot Cup (Швеция) MBK  - (Чехия) Djack</v>
      </c>
      <c r="V28" s="86" t="str">
        <f t="shared" si="11"/>
        <v>3:1</v>
      </c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</row>
    <row r="29" ht="15.75" customHeight="1">
      <c r="A29" s="86"/>
      <c r="B29" s="118">
        <v>0.7555555555555555</v>
      </c>
      <c r="C29" s="125" t="str">
        <f t="shared" si="22"/>
        <v>Швеция</v>
      </c>
      <c r="D29" s="125" t="str">
        <f t="shared" si="19"/>
        <v>Чехия</v>
      </c>
      <c r="E29" s="116" t="str">
        <f t="shared" si="23"/>
        <v>MBK</v>
      </c>
      <c r="F29" s="125" t="str">
        <f t="shared" si="20"/>
        <v>Djack</v>
      </c>
      <c r="G29" s="114">
        <f t="shared" si="8"/>
        <v>2</v>
      </c>
      <c r="H29" s="116"/>
      <c r="I29" s="114">
        <f t="shared" si="21"/>
        <v>0</v>
      </c>
      <c r="J29" s="116"/>
      <c r="K29" s="116">
        <v>2.0</v>
      </c>
      <c r="L29" s="116">
        <v>0.0</v>
      </c>
      <c r="M29" s="90"/>
      <c r="N29" s="90"/>
      <c r="O29" s="90"/>
      <c r="P29" s="90"/>
      <c r="Q29" s="90"/>
      <c r="R29" s="90"/>
      <c r="S29" s="90"/>
      <c r="T29" s="85">
        <v>258.0</v>
      </c>
      <c r="U29" s="123" t="str">
        <f t="shared" si="10"/>
        <v>18:08 Bullet shot Cup (Швеция) MBK  - (Чехия) Djack</v>
      </c>
      <c r="V29" s="86" t="str">
        <f t="shared" si="11"/>
        <v>2:0</v>
      </c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</row>
    <row r="30" ht="15.75" customHeight="1">
      <c r="A30" s="86"/>
      <c r="B30" s="118">
        <v>0.7583333333333333</v>
      </c>
      <c r="C30" s="125" t="str">
        <f t="shared" si="22"/>
        <v>Швеция</v>
      </c>
      <c r="D30" s="120" t="str">
        <f t="shared" ref="D30:D35" si="24">TRIM($D$5)</f>
        <v>Финляндия</v>
      </c>
      <c r="E30" s="116" t="str">
        <f t="shared" si="23"/>
        <v>MBK</v>
      </c>
      <c r="F30" s="116" t="str">
        <f t="shared" ref="F30:F35" si="25">$E$5</f>
        <v>Mutabor102</v>
      </c>
      <c r="G30" s="114">
        <f t="shared" si="8"/>
        <v>0</v>
      </c>
      <c r="H30" s="116"/>
      <c r="I30" s="114">
        <f t="shared" si="21"/>
        <v>1</v>
      </c>
      <c r="J30" s="116"/>
      <c r="K30" s="119">
        <v>0.0</v>
      </c>
      <c r="L30" s="121">
        <v>1.0</v>
      </c>
      <c r="M30" s="90"/>
      <c r="N30" s="90"/>
      <c r="O30" s="90"/>
      <c r="P30" s="90"/>
      <c r="Q30" s="90"/>
      <c r="R30" s="90"/>
      <c r="S30" s="90"/>
      <c r="T30" s="85">
        <v>259.0</v>
      </c>
      <c r="U30" s="123" t="str">
        <f t="shared" si="10"/>
        <v>18:12 Bullet shot Cup (Швеция) MBK  - (Финляндия) Mutabor102</v>
      </c>
      <c r="V30" s="86" t="str">
        <f t="shared" si="11"/>
        <v>0:1</v>
      </c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</row>
    <row r="31" ht="15.75" customHeight="1">
      <c r="A31" s="86"/>
      <c r="B31" s="118">
        <v>0.7611111111111111</v>
      </c>
      <c r="C31" s="125" t="str">
        <f t="shared" si="22"/>
        <v>Швеция</v>
      </c>
      <c r="D31" s="120" t="str">
        <f t="shared" si="24"/>
        <v>Финляндия</v>
      </c>
      <c r="E31" s="116" t="str">
        <f t="shared" si="23"/>
        <v>MBK</v>
      </c>
      <c r="F31" s="116" t="str">
        <f t="shared" si="25"/>
        <v>Mutabor102</v>
      </c>
      <c r="G31" s="114">
        <f t="shared" si="8"/>
        <v>2</v>
      </c>
      <c r="H31" s="116"/>
      <c r="I31" s="114">
        <f t="shared" ref="I31:I35" si="26">SUM(L31,O31)</f>
        <v>1</v>
      </c>
      <c r="J31" s="116"/>
      <c r="K31" s="120">
        <v>2.0</v>
      </c>
      <c r="L31" s="124">
        <v>1.0</v>
      </c>
      <c r="M31" s="90"/>
      <c r="N31" s="90"/>
      <c r="O31" s="90"/>
      <c r="P31" s="90"/>
      <c r="Q31" s="90"/>
      <c r="R31" s="90"/>
      <c r="S31" s="90"/>
      <c r="T31" s="85">
        <v>260.0</v>
      </c>
      <c r="U31" s="123" t="str">
        <f t="shared" si="10"/>
        <v>18:16 Bullet shot Cup (Швеция) MBK  - (Финляндия) Mutabor102</v>
      </c>
      <c r="V31" s="86" t="str">
        <f t="shared" si="11"/>
        <v>2:1</v>
      </c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</row>
    <row r="32" ht="15.75" customHeight="1">
      <c r="A32" s="86"/>
      <c r="B32" s="118">
        <v>0.7638888888888888</v>
      </c>
      <c r="C32" s="125" t="str">
        <f t="shared" si="22"/>
        <v>Швеция</v>
      </c>
      <c r="D32" s="120" t="str">
        <f t="shared" si="24"/>
        <v>Финляндия</v>
      </c>
      <c r="E32" s="116" t="str">
        <f t="shared" si="23"/>
        <v>MBK</v>
      </c>
      <c r="F32" s="116" t="str">
        <f t="shared" si="25"/>
        <v>Mutabor102</v>
      </c>
      <c r="G32" s="114">
        <f t="shared" si="8"/>
        <v>2</v>
      </c>
      <c r="H32" s="116"/>
      <c r="I32" s="114">
        <f t="shared" si="26"/>
        <v>0</v>
      </c>
      <c r="J32" s="116"/>
      <c r="K32" s="120">
        <v>2.0</v>
      </c>
      <c r="L32" s="124">
        <v>0.0</v>
      </c>
      <c r="M32" s="90"/>
      <c r="N32" s="90"/>
      <c r="O32" s="90"/>
      <c r="P32" s="90"/>
      <c r="Q32" s="90"/>
      <c r="R32" s="90"/>
      <c r="S32" s="90"/>
      <c r="T32" s="85">
        <v>261.0</v>
      </c>
      <c r="U32" s="123" t="str">
        <f t="shared" si="10"/>
        <v>18:20 Bullet shot Cup (Швеция) MBK  - (Финляндия) Mutabor102</v>
      </c>
      <c r="V32" s="86" t="str">
        <f t="shared" si="11"/>
        <v>2:0</v>
      </c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</row>
    <row r="33" ht="15.75" customHeight="1">
      <c r="A33" s="86"/>
      <c r="B33" s="118">
        <v>0.7666666666666667</v>
      </c>
      <c r="C33" s="125" t="str">
        <f t="shared" ref="C33:C38" si="27">TRIM($D$6)</f>
        <v>Чехия</v>
      </c>
      <c r="D33" s="120" t="str">
        <f t="shared" si="24"/>
        <v>Финляндия</v>
      </c>
      <c r="E33" s="116" t="str">
        <f t="shared" ref="E33:E38" si="28">$E$6</f>
        <v>Djack</v>
      </c>
      <c r="F33" s="116" t="str">
        <f t="shared" si="25"/>
        <v>Mutabor102</v>
      </c>
      <c r="G33" s="114">
        <f t="shared" si="8"/>
        <v>2</v>
      </c>
      <c r="H33" s="116"/>
      <c r="I33" s="114">
        <f t="shared" si="26"/>
        <v>0</v>
      </c>
      <c r="J33" s="116"/>
      <c r="K33" s="120">
        <v>2.0</v>
      </c>
      <c r="L33" s="124">
        <v>0.0</v>
      </c>
      <c r="M33" s="90"/>
      <c r="N33" s="90"/>
      <c r="O33" s="90"/>
      <c r="P33" s="90"/>
      <c r="Q33" s="90"/>
      <c r="R33" s="90"/>
      <c r="S33" s="90"/>
      <c r="T33" s="85">
        <v>262.0</v>
      </c>
      <c r="U33" s="123" t="str">
        <f t="shared" si="10"/>
        <v>18:24 Bullet shot Cup (Чехия) Djack  - (Финляндия) Mutabor102</v>
      </c>
      <c r="V33" s="86" t="str">
        <f t="shared" si="11"/>
        <v>2:0</v>
      </c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</row>
    <row r="34" ht="15.75" customHeight="1">
      <c r="A34" s="86"/>
      <c r="B34" s="118">
        <v>0.7694444444444445</v>
      </c>
      <c r="C34" s="125" t="str">
        <f t="shared" si="27"/>
        <v>Чехия</v>
      </c>
      <c r="D34" s="120" t="str">
        <f t="shared" si="24"/>
        <v>Финляндия</v>
      </c>
      <c r="E34" s="116" t="str">
        <f t="shared" si="28"/>
        <v>Djack</v>
      </c>
      <c r="F34" s="116" t="str">
        <f t="shared" si="25"/>
        <v>Mutabor102</v>
      </c>
      <c r="G34" s="114">
        <f t="shared" si="8"/>
        <v>2</v>
      </c>
      <c r="H34" s="116"/>
      <c r="I34" s="114">
        <f t="shared" si="26"/>
        <v>0</v>
      </c>
      <c r="J34" s="116"/>
      <c r="K34" s="120">
        <v>2.0</v>
      </c>
      <c r="L34" s="124">
        <v>0.0</v>
      </c>
      <c r="M34" s="90"/>
      <c r="N34" s="90"/>
      <c r="O34" s="90"/>
      <c r="P34" s="90"/>
      <c r="Q34" s="90"/>
      <c r="R34" s="90"/>
      <c r="S34" s="90"/>
      <c r="T34" s="85">
        <v>263.0</v>
      </c>
      <c r="U34" s="123" t="str">
        <f t="shared" si="10"/>
        <v>18:28 Bullet shot Cup (Чехия) Djack  - (Финляндия) Mutabor102</v>
      </c>
      <c r="V34" s="86" t="str">
        <f t="shared" si="11"/>
        <v>2:0</v>
      </c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</row>
    <row r="35" ht="15.75" customHeight="1">
      <c r="A35" s="86"/>
      <c r="B35" s="118">
        <v>0.7722222222222223</v>
      </c>
      <c r="C35" s="125" t="str">
        <f t="shared" si="27"/>
        <v>Чехия</v>
      </c>
      <c r="D35" s="120" t="str">
        <f t="shared" si="24"/>
        <v>Финляндия</v>
      </c>
      <c r="E35" s="116" t="str">
        <f t="shared" si="28"/>
        <v>Djack</v>
      </c>
      <c r="F35" s="116" t="str">
        <f t="shared" si="25"/>
        <v>Mutabor102</v>
      </c>
      <c r="G35" s="114">
        <f t="shared" si="8"/>
        <v>1</v>
      </c>
      <c r="H35" s="116"/>
      <c r="I35" s="114">
        <f t="shared" si="26"/>
        <v>1</v>
      </c>
      <c r="J35" s="116"/>
      <c r="K35" s="116">
        <v>1.0</v>
      </c>
      <c r="L35" s="116">
        <v>1.0</v>
      </c>
      <c r="M35" s="90"/>
      <c r="N35" s="90"/>
      <c r="O35" s="90"/>
      <c r="P35" s="90"/>
      <c r="Q35" s="90"/>
      <c r="R35" s="90"/>
      <c r="S35" s="90"/>
      <c r="T35" s="85">
        <v>264.0</v>
      </c>
      <c r="U35" s="123" t="str">
        <f t="shared" si="10"/>
        <v>18:32 Bullet shot Cup (Чехия) Djack  - (Финляндия) Mutabor102</v>
      </c>
      <c r="V35" s="86" t="str">
        <f t="shared" si="11"/>
        <v>1:1</v>
      </c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</row>
    <row r="36" ht="15.75" customHeight="1">
      <c r="A36" s="86"/>
      <c r="B36" s="118">
        <v>0.775</v>
      </c>
      <c r="C36" s="125" t="str">
        <f t="shared" si="27"/>
        <v>Чехия</v>
      </c>
      <c r="D36" s="125" t="str">
        <f t="shared" ref="D36:D41" si="29">TRIM($D$4)</f>
        <v>Швеция</v>
      </c>
      <c r="E36" s="125" t="str">
        <f t="shared" si="28"/>
        <v>Djack</v>
      </c>
      <c r="F36" s="116" t="str">
        <f t="shared" ref="F36:F41" si="30">$E$4</f>
        <v>MBK</v>
      </c>
      <c r="G36" s="114">
        <f t="shared" si="8"/>
        <v>1</v>
      </c>
      <c r="H36" s="116"/>
      <c r="I36" s="114">
        <f t="shared" ref="I36:I42" si="31">SUM(L36)</f>
        <v>2</v>
      </c>
      <c r="J36" s="116"/>
      <c r="K36" s="119">
        <v>1.0</v>
      </c>
      <c r="L36" s="121">
        <v>2.0</v>
      </c>
      <c r="M36" s="90"/>
      <c r="N36" s="90"/>
      <c r="O36" s="90"/>
      <c r="P36" s="90"/>
      <c r="Q36" s="90"/>
      <c r="R36" s="90"/>
      <c r="S36" s="90"/>
      <c r="T36" s="85">
        <v>265.0</v>
      </c>
      <c r="U36" s="123" t="str">
        <f t="shared" si="10"/>
        <v>18:36 Bullet shot Cup (Чехия) Djack  - (Швеция) MBK</v>
      </c>
      <c r="V36" s="86" t="str">
        <f t="shared" si="11"/>
        <v>1:2</v>
      </c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</row>
    <row r="37" ht="15.75" customHeight="1">
      <c r="A37" s="86"/>
      <c r="B37" s="118">
        <v>0.7777777777777778</v>
      </c>
      <c r="C37" s="125" t="str">
        <f t="shared" si="27"/>
        <v>Чехия</v>
      </c>
      <c r="D37" s="125" t="str">
        <f t="shared" si="29"/>
        <v>Швеция</v>
      </c>
      <c r="E37" s="125" t="str">
        <f t="shared" si="28"/>
        <v>Djack</v>
      </c>
      <c r="F37" s="116" t="str">
        <f t="shared" si="30"/>
        <v>MBK</v>
      </c>
      <c r="G37" s="114">
        <f t="shared" si="8"/>
        <v>2</v>
      </c>
      <c r="H37" s="116"/>
      <c r="I37" s="114">
        <f t="shared" si="31"/>
        <v>2</v>
      </c>
      <c r="J37" s="116"/>
      <c r="K37" s="120">
        <v>2.0</v>
      </c>
      <c r="L37" s="124">
        <v>2.0</v>
      </c>
      <c r="M37" s="90"/>
      <c r="N37" s="90"/>
      <c r="O37" s="90"/>
      <c r="P37" s="90"/>
      <c r="Q37" s="90"/>
      <c r="R37" s="90"/>
      <c r="S37" s="90"/>
      <c r="T37" s="85">
        <v>266.0</v>
      </c>
      <c r="U37" s="123" t="str">
        <f t="shared" si="10"/>
        <v>18:40 Bullet shot Cup (Чехия) Djack  - (Швеция) MBK</v>
      </c>
      <c r="V37" s="86" t="str">
        <f t="shared" si="11"/>
        <v>2:2</v>
      </c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</row>
    <row r="38" ht="15.75" customHeight="1">
      <c r="A38" s="86"/>
      <c r="B38" s="118">
        <v>0.7805555555555556</v>
      </c>
      <c r="C38" s="125" t="str">
        <f t="shared" si="27"/>
        <v>Чехия</v>
      </c>
      <c r="D38" s="125" t="str">
        <f t="shared" si="29"/>
        <v>Швеция</v>
      </c>
      <c r="E38" s="125" t="str">
        <f t="shared" si="28"/>
        <v>Djack</v>
      </c>
      <c r="F38" s="116" t="str">
        <f t="shared" si="30"/>
        <v>MBK</v>
      </c>
      <c r="G38" s="114">
        <f t="shared" si="8"/>
        <v>1</v>
      </c>
      <c r="H38" s="116"/>
      <c r="I38" s="114">
        <f t="shared" si="31"/>
        <v>2</v>
      </c>
      <c r="J38" s="116"/>
      <c r="K38" s="120">
        <v>1.0</v>
      </c>
      <c r="L38" s="124">
        <v>2.0</v>
      </c>
      <c r="M38" s="90"/>
      <c r="N38" s="90"/>
      <c r="O38" s="90"/>
      <c r="P38" s="90"/>
      <c r="Q38" s="90"/>
      <c r="R38" s="90"/>
      <c r="S38" s="90"/>
      <c r="T38" s="85">
        <v>267.0</v>
      </c>
      <c r="U38" s="123" t="str">
        <f t="shared" si="10"/>
        <v>18:44 Bullet shot Cup (Чехия) Djack  - (Швеция) MBK</v>
      </c>
      <c r="V38" s="86" t="str">
        <f t="shared" si="11"/>
        <v>1:2</v>
      </c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</row>
    <row r="39" ht="15.75" customHeight="1">
      <c r="A39" s="86"/>
      <c r="B39" s="118">
        <v>0.7833333333333333</v>
      </c>
      <c r="C39" s="120" t="str">
        <f t="shared" ref="C39:C44" si="32">TRIM($D$5)</f>
        <v>Финляндия</v>
      </c>
      <c r="D39" s="125" t="str">
        <f t="shared" si="29"/>
        <v>Швеция</v>
      </c>
      <c r="E39" s="116" t="str">
        <f t="shared" ref="E39:E44" si="33">$E$5</f>
        <v>Mutabor102</v>
      </c>
      <c r="F39" s="116" t="str">
        <f t="shared" si="30"/>
        <v>MBK</v>
      </c>
      <c r="G39" s="114">
        <f t="shared" si="8"/>
        <v>2</v>
      </c>
      <c r="H39" s="116"/>
      <c r="I39" s="114">
        <f t="shared" si="31"/>
        <v>0</v>
      </c>
      <c r="J39" s="116"/>
      <c r="K39" s="120">
        <v>2.0</v>
      </c>
      <c r="L39" s="124">
        <v>0.0</v>
      </c>
      <c r="M39" s="90"/>
      <c r="N39" s="90"/>
      <c r="O39" s="90"/>
      <c r="P39" s="90"/>
      <c r="Q39" s="90"/>
      <c r="R39" s="90"/>
      <c r="S39" s="90"/>
      <c r="T39" s="85">
        <v>268.0</v>
      </c>
      <c r="U39" s="123" t="str">
        <f t="shared" si="10"/>
        <v>18:48 Bullet shot Cup (Финляндия) Mutabor102  - (Швеция) MBK</v>
      </c>
      <c r="V39" s="86" t="str">
        <f t="shared" si="11"/>
        <v>2:0</v>
      </c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</row>
    <row r="40" ht="15.75" customHeight="1">
      <c r="A40" s="86"/>
      <c r="B40" s="118">
        <v>0.7861111111111111</v>
      </c>
      <c r="C40" s="120" t="str">
        <f t="shared" si="32"/>
        <v>Финляндия</v>
      </c>
      <c r="D40" s="125" t="str">
        <f t="shared" si="29"/>
        <v>Швеция</v>
      </c>
      <c r="E40" s="116" t="str">
        <f t="shared" si="33"/>
        <v>Mutabor102</v>
      </c>
      <c r="F40" s="116" t="str">
        <f t="shared" si="30"/>
        <v>MBK</v>
      </c>
      <c r="G40" s="114">
        <f t="shared" si="8"/>
        <v>0</v>
      </c>
      <c r="H40" s="116"/>
      <c r="I40" s="114">
        <f t="shared" si="31"/>
        <v>2</v>
      </c>
      <c r="J40" s="116"/>
      <c r="K40" s="120">
        <v>0.0</v>
      </c>
      <c r="L40" s="124">
        <v>2.0</v>
      </c>
      <c r="M40" s="90"/>
      <c r="N40" s="90"/>
      <c r="O40" s="90"/>
      <c r="P40" s="90"/>
      <c r="Q40" s="90"/>
      <c r="R40" s="90"/>
      <c r="S40" s="90"/>
      <c r="T40" s="85">
        <v>269.0</v>
      </c>
      <c r="U40" s="123" t="str">
        <f t="shared" si="10"/>
        <v>18:52 Bullet shot Cup (Финляндия) Mutabor102  - (Швеция) MBK</v>
      </c>
      <c r="V40" s="86" t="str">
        <f t="shared" si="11"/>
        <v>0:2</v>
      </c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</row>
    <row r="41" ht="15.75" customHeight="1">
      <c r="A41" s="86"/>
      <c r="B41" s="118">
        <v>0.7888888888888889</v>
      </c>
      <c r="C41" s="120" t="str">
        <f t="shared" si="32"/>
        <v>Финляндия</v>
      </c>
      <c r="D41" s="125" t="str">
        <f t="shared" si="29"/>
        <v>Швеция</v>
      </c>
      <c r="E41" s="116" t="str">
        <f t="shared" si="33"/>
        <v>Mutabor102</v>
      </c>
      <c r="F41" s="116" t="str">
        <f t="shared" si="30"/>
        <v>MBK</v>
      </c>
      <c r="G41" s="114">
        <f t="shared" si="8"/>
        <v>0</v>
      </c>
      <c r="H41" s="116"/>
      <c r="I41" s="114">
        <f t="shared" si="31"/>
        <v>2</v>
      </c>
      <c r="J41" s="116"/>
      <c r="K41" s="116">
        <v>0.0</v>
      </c>
      <c r="L41" s="116">
        <v>2.0</v>
      </c>
      <c r="M41" s="90"/>
      <c r="N41" s="90"/>
      <c r="O41" s="90"/>
      <c r="P41" s="90"/>
      <c r="Q41" s="90"/>
      <c r="R41" s="90"/>
      <c r="S41" s="90"/>
      <c r="T41" s="85">
        <v>270.0</v>
      </c>
      <c r="U41" s="123" t="str">
        <f t="shared" si="10"/>
        <v>18:56 Bullet shot Cup (Финляндия) Mutabor102  - (Швеция) MBK</v>
      </c>
      <c r="V41" s="86" t="str">
        <f t="shared" si="11"/>
        <v>0:2</v>
      </c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</row>
    <row r="42" ht="15.75" customHeight="1">
      <c r="A42" s="86"/>
      <c r="B42" s="118">
        <v>0.7916666666666666</v>
      </c>
      <c r="C42" s="120" t="str">
        <f t="shared" si="32"/>
        <v>Финляндия</v>
      </c>
      <c r="D42" s="125" t="str">
        <f t="shared" ref="D42:D47" si="34">TRIM($D$6)</f>
        <v>Чехия</v>
      </c>
      <c r="E42" s="116" t="str">
        <f t="shared" si="33"/>
        <v>Mutabor102</v>
      </c>
      <c r="F42" s="116" t="str">
        <f t="shared" ref="F42:F47" si="35">$E$6</f>
        <v>Djack</v>
      </c>
      <c r="G42" s="114">
        <f t="shared" si="8"/>
        <v>2</v>
      </c>
      <c r="H42" s="116"/>
      <c r="I42" s="114">
        <f t="shared" si="31"/>
        <v>2</v>
      </c>
      <c r="J42" s="116"/>
      <c r="K42" s="119">
        <v>2.0</v>
      </c>
      <c r="L42" s="121">
        <v>2.0</v>
      </c>
      <c r="M42" s="90"/>
      <c r="N42" s="90"/>
      <c r="O42" s="90"/>
      <c r="P42" s="90"/>
      <c r="Q42" s="90"/>
      <c r="R42" s="90"/>
      <c r="S42" s="90"/>
      <c r="T42" s="85">
        <v>271.0</v>
      </c>
      <c r="U42" s="123" t="str">
        <f t="shared" si="10"/>
        <v>19:00 Bullet shot Cup (Финляндия) Mutabor102  - (Чехия) Djack</v>
      </c>
      <c r="V42" s="86" t="str">
        <f t="shared" si="11"/>
        <v>2:2</v>
      </c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</row>
    <row r="43" ht="15.75" customHeight="1">
      <c r="A43" s="86"/>
      <c r="B43" s="118">
        <v>0.7944444444444444</v>
      </c>
      <c r="C43" s="120" t="str">
        <f t="shared" si="32"/>
        <v>Финляндия</v>
      </c>
      <c r="D43" s="125" t="str">
        <f t="shared" si="34"/>
        <v>Чехия</v>
      </c>
      <c r="E43" s="116" t="str">
        <f t="shared" si="33"/>
        <v>Mutabor102</v>
      </c>
      <c r="F43" s="116" t="str">
        <f t="shared" si="35"/>
        <v>Djack</v>
      </c>
      <c r="G43" s="114">
        <f t="shared" si="8"/>
        <v>1</v>
      </c>
      <c r="H43" s="116"/>
      <c r="I43" s="114">
        <f t="shared" ref="I43:I47" si="36">SUM(L43,O43)</f>
        <v>2</v>
      </c>
      <c r="J43" s="116"/>
      <c r="K43" s="120">
        <v>1.0</v>
      </c>
      <c r="L43" s="124">
        <v>2.0</v>
      </c>
      <c r="M43" s="90"/>
      <c r="N43" s="90"/>
      <c r="O43" s="90"/>
      <c r="P43" s="90"/>
      <c r="Q43" s="90"/>
      <c r="R43" s="90"/>
      <c r="S43" s="90"/>
      <c r="T43" s="85">
        <v>272.0</v>
      </c>
      <c r="U43" s="123" t="str">
        <f t="shared" si="10"/>
        <v>19:04 Bullet shot Cup (Финляндия) Mutabor102  - (Чехия) Djack</v>
      </c>
      <c r="V43" s="86" t="str">
        <f t="shared" si="11"/>
        <v>1:2</v>
      </c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</row>
    <row r="44" ht="15.75" customHeight="1">
      <c r="A44" s="86"/>
      <c r="B44" s="118">
        <v>0.7972222222222223</v>
      </c>
      <c r="C44" s="120" t="str">
        <f t="shared" si="32"/>
        <v>Финляндия</v>
      </c>
      <c r="D44" s="125" t="str">
        <f t="shared" si="34"/>
        <v>Чехия</v>
      </c>
      <c r="E44" s="116" t="str">
        <f t="shared" si="33"/>
        <v>Mutabor102</v>
      </c>
      <c r="F44" s="116" t="str">
        <f t="shared" si="35"/>
        <v>Djack</v>
      </c>
      <c r="G44" s="114">
        <f t="shared" si="8"/>
        <v>2</v>
      </c>
      <c r="H44" s="116"/>
      <c r="I44" s="114">
        <f t="shared" si="36"/>
        <v>0</v>
      </c>
      <c r="J44" s="116"/>
      <c r="K44" s="120">
        <v>2.0</v>
      </c>
      <c r="L44" s="124">
        <v>0.0</v>
      </c>
      <c r="M44" s="90"/>
      <c r="N44" s="90"/>
      <c r="O44" s="90"/>
      <c r="P44" s="90"/>
      <c r="Q44" s="90"/>
      <c r="R44" s="90"/>
      <c r="S44" s="90"/>
      <c r="T44" s="85">
        <v>273.0</v>
      </c>
      <c r="U44" s="123" t="str">
        <f t="shared" si="10"/>
        <v>19:08 Bullet shot Cup (Финляндия) Mutabor102  - (Чехия) Djack</v>
      </c>
      <c r="V44" s="86" t="str">
        <f t="shared" si="11"/>
        <v>2:0</v>
      </c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</row>
    <row r="45" ht="15.75" customHeight="1">
      <c r="A45" s="86"/>
      <c r="B45" s="118">
        <v>0.8</v>
      </c>
      <c r="C45" s="125" t="str">
        <f t="shared" ref="C45:C50" si="37">TRIM($D$4)</f>
        <v>Швеция</v>
      </c>
      <c r="D45" s="125" t="str">
        <f t="shared" si="34"/>
        <v>Чехия</v>
      </c>
      <c r="E45" s="116" t="str">
        <f t="shared" ref="E45:E50" si="38">$E$4</f>
        <v>MBK</v>
      </c>
      <c r="F45" s="116" t="str">
        <f t="shared" si="35"/>
        <v>Djack</v>
      </c>
      <c r="G45" s="114">
        <f t="shared" si="8"/>
        <v>1</v>
      </c>
      <c r="H45" s="116"/>
      <c r="I45" s="114">
        <f t="shared" si="36"/>
        <v>2</v>
      </c>
      <c r="J45" s="116"/>
      <c r="K45" s="120">
        <v>1.0</v>
      </c>
      <c r="L45" s="124">
        <v>2.0</v>
      </c>
      <c r="M45" s="90"/>
      <c r="N45" s="90"/>
      <c r="O45" s="90"/>
      <c r="P45" s="90"/>
      <c r="Q45" s="90"/>
      <c r="R45" s="90"/>
      <c r="S45" s="90"/>
      <c r="T45" s="85">
        <v>274.0</v>
      </c>
      <c r="U45" s="123" t="str">
        <f t="shared" si="10"/>
        <v>19:12 Bullet shot Cup (Швеция) MBK  - (Чехия) Djack</v>
      </c>
      <c r="V45" s="86" t="str">
        <f t="shared" si="11"/>
        <v>1:2</v>
      </c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</row>
    <row r="46" ht="15.75" customHeight="1">
      <c r="A46" s="86"/>
      <c r="B46" s="118">
        <v>0.8027777777777778</v>
      </c>
      <c r="C46" s="125" t="str">
        <f t="shared" si="37"/>
        <v>Швеция</v>
      </c>
      <c r="D46" s="125" t="str">
        <f t="shared" si="34"/>
        <v>Чехия</v>
      </c>
      <c r="E46" s="116" t="str">
        <f t="shared" si="38"/>
        <v>MBK</v>
      </c>
      <c r="F46" s="116" t="str">
        <f t="shared" si="35"/>
        <v>Djack</v>
      </c>
      <c r="G46" s="114">
        <f t="shared" si="8"/>
        <v>2</v>
      </c>
      <c r="H46" s="116"/>
      <c r="I46" s="114">
        <f t="shared" si="36"/>
        <v>2</v>
      </c>
      <c r="J46" s="116"/>
      <c r="K46" s="120">
        <v>2.0</v>
      </c>
      <c r="L46" s="124">
        <v>2.0</v>
      </c>
      <c r="M46" s="90"/>
      <c r="N46" s="90"/>
      <c r="O46" s="90"/>
      <c r="P46" s="90"/>
      <c r="Q46" s="90"/>
      <c r="R46" s="90"/>
      <c r="S46" s="90"/>
      <c r="T46" s="85">
        <v>275.0</v>
      </c>
      <c r="U46" s="123" t="str">
        <f t="shared" si="10"/>
        <v>19:16 Bullet shot Cup (Швеция) MBK  - (Чехия) Djack</v>
      </c>
      <c r="V46" s="86" t="str">
        <f t="shared" si="11"/>
        <v>2:2</v>
      </c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</row>
    <row r="47" ht="15.75" customHeight="1">
      <c r="A47" s="86"/>
      <c r="B47" s="118">
        <v>0.8055555555555556</v>
      </c>
      <c r="C47" s="125" t="str">
        <f t="shared" si="37"/>
        <v>Швеция</v>
      </c>
      <c r="D47" s="125" t="str">
        <f t="shared" si="34"/>
        <v>Чехия</v>
      </c>
      <c r="E47" s="116" t="str">
        <f t="shared" si="38"/>
        <v>MBK</v>
      </c>
      <c r="F47" s="116" t="str">
        <f t="shared" si="35"/>
        <v>Djack</v>
      </c>
      <c r="G47" s="114">
        <f t="shared" si="8"/>
        <v>1</v>
      </c>
      <c r="H47" s="116"/>
      <c r="I47" s="114">
        <f t="shared" si="36"/>
        <v>1</v>
      </c>
      <c r="J47" s="116"/>
      <c r="K47" s="116">
        <v>1.0</v>
      </c>
      <c r="L47" s="116">
        <v>1.0</v>
      </c>
      <c r="M47" s="90"/>
      <c r="N47" s="90"/>
      <c r="O47" s="90"/>
      <c r="P47" s="90"/>
      <c r="Q47" s="90"/>
      <c r="R47" s="90"/>
      <c r="S47" s="90"/>
      <c r="T47" s="85">
        <v>276.0</v>
      </c>
      <c r="U47" s="123" t="str">
        <f t="shared" si="10"/>
        <v>19:20 Bullet shot Cup (Швеция) MBK  - (Чехия) Djack</v>
      </c>
      <c r="V47" s="86" t="str">
        <f t="shared" si="11"/>
        <v>1:1</v>
      </c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</row>
    <row r="48" ht="15.75" customHeight="1">
      <c r="A48" s="86"/>
      <c r="B48" s="118">
        <v>0.8083333333333333</v>
      </c>
      <c r="C48" s="125" t="str">
        <f t="shared" si="37"/>
        <v>Швеция</v>
      </c>
      <c r="D48" s="120" t="str">
        <f t="shared" ref="D48:D53" si="39">TRIM($D$5)</f>
        <v>Финляндия</v>
      </c>
      <c r="E48" s="116" t="str">
        <f t="shared" si="38"/>
        <v>MBK</v>
      </c>
      <c r="F48" s="116" t="str">
        <f t="shared" ref="F48:F53" si="40">$E$5</f>
        <v>Mutabor102</v>
      </c>
      <c r="G48" s="114">
        <f t="shared" si="8"/>
        <v>2</v>
      </c>
      <c r="H48" s="116"/>
      <c r="I48" s="114">
        <f>SUM(L48)</f>
        <v>0</v>
      </c>
      <c r="J48" s="116"/>
      <c r="K48" s="119">
        <v>2.0</v>
      </c>
      <c r="L48" s="121">
        <v>0.0</v>
      </c>
      <c r="M48" s="86"/>
      <c r="N48" s="86"/>
      <c r="O48" s="86"/>
      <c r="P48" s="86"/>
      <c r="Q48" s="86"/>
      <c r="R48" s="86"/>
      <c r="S48" s="86"/>
      <c r="T48" s="85">
        <v>277.0</v>
      </c>
      <c r="U48" s="123" t="str">
        <f t="shared" si="10"/>
        <v>19:24 Bullet shot Cup (Швеция) MBK  - (Финляндия) Mutabor102</v>
      </c>
      <c r="V48" s="86" t="str">
        <f t="shared" si="11"/>
        <v>2:0</v>
      </c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</row>
    <row r="49" ht="15.75" customHeight="1">
      <c r="A49" s="86"/>
      <c r="B49" s="118">
        <v>0.8111111111111111</v>
      </c>
      <c r="C49" s="125" t="str">
        <f t="shared" si="37"/>
        <v>Швеция</v>
      </c>
      <c r="D49" s="120" t="str">
        <f t="shared" si="39"/>
        <v>Финляндия</v>
      </c>
      <c r="E49" s="116" t="str">
        <f t="shared" si="38"/>
        <v>MBK</v>
      </c>
      <c r="F49" s="116" t="str">
        <f t="shared" si="40"/>
        <v>Mutabor102</v>
      </c>
      <c r="G49" s="114">
        <f t="shared" si="8"/>
        <v>2</v>
      </c>
      <c r="H49" s="116"/>
      <c r="I49" s="114">
        <f t="shared" ref="I49:I53" si="41">SUM(L49,O49)</f>
        <v>2</v>
      </c>
      <c r="J49" s="116"/>
      <c r="K49" s="120">
        <v>2.0</v>
      </c>
      <c r="L49" s="124">
        <v>2.0</v>
      </c>
      <c r="M49" s="86"/>
      <c r="N49" s="86"/>
      <c r="O49" s="86"/>
      <c r="P49" s="86"/>
      <c r="Q49" s="86"/>
      <c r="R49" s="86"/>
      <c r="S49" s="86"/>
      <c r="T49" s="85">
        <v>278.0</v>
      </c>
      <c r="U49" s="123" t="str">
        <f t="shared" si="10"/>
        <v>19:28 Bullet shot Cup (Швеция) MBK  - (Финляндия) Mutabor102</v>
      </c>
      <c r="V49" s="86" t="str">
        <f t="shared" si="11"/>
        <v>2:2</v>
      </c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</row>
    <row r="50" ht="15.75" customHeight="1">
      <c r="A50" s="86"/>
      <c r="B50" s="118">
        <v>0.8138888888888889</v>
      </c>
      <c r="C50" s="125" t="str">
        <f t="shared" si="37"/>
        <v>Швеция</v>
      </c>
      <c r="D50" s="120" t="str">
        <f t="shared" si="39"/>
        <v>Финляндия</v>
      </c>
      <c r="E50" s="116" t="str">
        <f t="shared" si="38"/>
        <v>MBK</v>
      </c>
      <c r="F50" s="116" t="str">
        <f t="shared" si="40"/>
        <v>Mutabor102</v>
      </c>
      <c r="G50" s="114">
        <f t="shared" si="8"/>
        <v>2</v>
      </c>
      <c r="H50" s="116"/>
      <c r="I50" s="114">
        <f t="shared" si="41"/>
        <v>0</v>
      </c>
      <c r="J50" s="116"/>
      <c r="K50" s="120">
        <v>2.0</v>
      </c>
      <c r="L50" s="124">
        <v>0.0</v>
      </c>
      <c r="M50" s="86"/>
      <c r="N50" s="86"/>
      <c r="O50" s="86"/>
      <c r="P50" s="86"/>
      <c r="Q50" s="86"/>
      <c r="R50" s="86"/>
      <c r="S50" s="86"/>
      <c r="T50" s="85">
        <v>279.0</v>
      </c>
      <c r="U50" s="123" t="str">
        <f t="shared" si="10"/>
        <v>19:32 Bullet shot Cup (Швеция) MBK  - (Финляндия) Mutabor102</v>
      </c>
      <c r="V50" s="86" t="str">
        <f t="shared" si="11"/>
        <v>2:0</v>
      </c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</row>
    <row r="51" ht="15.75" customHeight="1">
      <c r="A51" s="86"/>
      <c r="B51" s="118">
        <v>0.8166666666666667</v>
      </c>
      <c r="C51" s="125" t="str">
        <f t="shared" ref="C51:C56" si="42">TRIM($D$6)</f>
        <v>Чехия</v>
      </c>
      <c r="D51" s="120" t="str">
        <f t="shared" si="39"/>
        <v>Финляндия</v>
      </c>
      <c r="E51" s="116" t="str">
        <f t="shared" ref="E51:E56" si="43">$E$6</f>
        <v>Djack</v>
      </c>
      <c r="F51" s="116" t="str">
        <f t="shared" si="40"/>
        <v>Mutabor102</v>
      </c>
      <c r="G51" s="114">
        <f t="shared" si="8"/>
        <v>1</v>
      </c>
      <c r="H51" s="116"/>
      <c r="I51" s="114">
        <f t="shared" si="41"/>
        <v>2</v>
      </c>
      <c r="J51" s="116"/>
      <c r="K51" s="120">
        <v>1.0</v>
      </c>
      <c r="L51" s="124">
        <v>2.0</v>
      </c>
      <c r="M51" s="86"/>
      <c r="N51" s="86"/>
      <c r="O51" s="86"/>
      <c r="P51" s="86"/>
      <c r="Q51" s="86"/>
      <c r="R51" s="86"/>
      <c r="S51" s="86"/>
      <c r="T51" s="85">
        <v>280.0</v>
      </c>
      <c r="U51" s="123" t="str">
        <f t="shared" si="10"/>
        <v>19:36 Bullet shot Cup (Чехия) Djack  - (Финляндия) Mutabor102</v>
      </c>
      <c r="V51" s="86" t="str">
        <f t="shared" si="11"/>
        <v>1:2</v>
      </c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</row>
    <row r="52" ht="15.75" customHeight="1">
      <c r="A52" s="86"/>
      <c r="B52" s="118">
        <v>0.8194444444444444</v>
      </c>
      <c r="C52" s="125" t="str">
        <f t="shared" si="42"/>
        <v>Чехия</v>
      </c>
      <c r="D52" s="120" t="str">
        <f t="shared" si="39"/>
        <v>Финляндия</v>
      </c>
      <c r="E52" s="116" t="str">
        <f t="shared" si="43"/>
        <v>Djack</v>
      </c>
      <c r="F52" s="116" t="str">
        <f t="shared" si="40"/>
        <v>Mutabor102</v>
      </c>
      <c r="G52" s="114">
        <f t="shared" si="8"/>
        <v>2</v>
      </c>
      <c r="H52" s="116"/>
      <c r="I52" s="114">
        <f t="shared" si="41"/>
        <v>3</v>
      </c>
      <c r="J52" s="116"/>
      <c r="K52" s="120">
        <v>2.0</v>
      </c>
      <c r="L52" s="124">
        <v>3.0</v>
      </c>
      <c r="M52" s="86"/>
      <c r="N52" s="86"/>
      <c r="O52" s="86"/>
      <c r="P52" s="86"/>
      <c r="Q52" s="86"/>
      <c r="R52" s="86"/>
      <c r="S52" s="86"/>
      <c r="T52" s="85">
        <v>281.0</v>
      </c>
      <c r="U52" s="123" t="str">
        <f t="shared" si="10"/>
        <v>19:40 Bullet shot Cup (Чехия) Djack  - (Финляндия) Mutabor102</v>
      </c>
      <c r="V52" s="86" t="str">
        <f t="shared" si="11"/>
        <v>2:3</v>
      </c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</row>
    <row r="53" ht="15.75" customHeight="1">
      <c r="A53" s="86"/>
      <c r="B53" s="118">
        <v>0.8222222222222222</v>
      </c>
      <c r="C53" s="125" t="str">
        <f t="shared" si="42"/>
        <v>Чехия</v>
      </c>
      <c r="D53" s="120" t="str">
        <f t="shared" si="39"/>
        <v>Финляндия</v>
      </c>
      <c r="E53" s="116" t="str">
        <f t="shared" si="43"/>
        <v>Djack</v>
      </c>
      <c r="F53" s="116" t="str">
        <f t="shared" si="40"/>
        <v>Mutabor102</v>
      </c>
      <c r="G53" s="114">
        <f t="shared" si="8"/>
        <v>2</v>
      </c>
      <c r="H53" s="116"/>
      <c r="I53" s="114">
        <f t="shared" si="41"/>
        <v>1</v>
      </c>
      <c r="J53" s="116"/>
      <c r="K53" s="116">
        <v>2.0</v>
      </c>
      <c r="L53" s="116">
        <v>1.0</v>
      </c>
      <c r="M53" s="86"/>
      <c r="N53" s="86"/>
      <c r="O53" s="86"/>
      <c r="P53" s="86"/>
      <c r="Q53" s="86"/>
      <c r="R53" s="86"/>
      <c r="S53" s="86"/>
      <c r="T53" s="85">
        <v>282.0</v>
      </c>
      <c r="U53" s="123" t="str">
        <f t="shared" si="10"/>
        <v>19:44 Bullet shot Cup (Чехия) Djack  - (Финляндия) Mutabor102</v>
      </c>
      <c r="V53" s="86" t="str">
        <f t="shared" si="11"/>
        <v>2:1</v>
      </c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</row>
    <row r="54" ht="15.75" customHeight="1">
      <c r="A54" s="86"/>
      <c r="B54" s="118">
        <v>0.825</v>
      </c>
      <c r="C54" s="125" t="str">
        <f t="shared" si="42"/>
        <v>Чехия</v>
      </c>
      <c r="D54" s="125" t="str">
        <f t="shared" ref="D54:D56" si="44">TRIM($D$4)</f>
        <v>Швеция</v>
      </c>
      <c r="E54" s="125" t="str">
        <f t="shared" si="43"/>
        <v>Djack</v>
      </c>
      <c r="F54" s="116" t="str">
        <f t="shared" ref="F54:F56" si="45">$E$4</f>
        <v>MBK</v>
      </c>
      <c r="G54" s="114">
        <f t="shared" si="8"/>
        <v>2</v>
      </c>
      <c r="H54" s="116"/>
      <c r="I54" s="114">
        <f t="shared" ref="I54:I56" si="46">SUM(L54)</f>
        <v>3</v>
      </c>
      <c r="J54" s="116"/>
      <c r="K54" s="119">
        <v>2.0</v>
      </c>
      <c r="L54" s="121">
        <v>3.0</v>
      </c>
      <c r="M54" s="86"/>
      <c r="N54" s="86"/>
      <c r="O54" s="86"/>
      <c r="P54" s="86"/>
      <c r="Q54" s="86"/>
      <c r="R54" s="86"/>
      <c r="S54" s="86"/>
      <c r="T54" s="85">
        <v>283.0</v>
      </c>
      <c r="U54" s="123" t="str">
        <f t="shared" si="10"/>
        <v>19:48 Bullet shot Cup (Чехия) Djack  - (Швеция) MBK</v>
      </c>
      <c r="V54" s="86" t="str">
        <f t="shared" si="11"/>
        <v>2:3</v>
      </c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</row>
    <row r="55" ht="15.75" customHeight="1">
      <c r="A55" s="86"/>
      <c r="B55" s="118">
        <v>0.8277777777777777</v>
      </c>
      <c r="C55" s="125" t="str">
        <f t="shared" si="42"/>
        <v>Чехия</v>
      </c>
      <c r="D55" s="125" t="str">
        <f t="shared" si="44"/>
        <v>Швеция</v>
      </c>
      <c r="E55" s="125" t="str">
        <f t="shared" si="43"/>
        <v>Djack</v>
      </c>
      <c r="F55" s="116" t="str">
        <f t="shared" si="45"/>
        <v>MBK</v>
      </c>
      <c r="G55" s="114">
        <f t="shared" si="8"/>
        <v>3</v>
      </c>
      <c r="H55" s="116"/>
      <c r="I55" s="114">
        <f t="shared" si="46"/>
        <v>2</v>
      </c>
      <c r="J55" s="116"/>
      <c r="K55" s="120">
        <v>3.0</v>
      </c>
      <c r="L55" s="124">
        <v>2.0</v>
      </c>
      <c r="M55" s="86"/>
      <c r="N55" s="86"/>
      <c r="O55" s="86"/>
      <c r="P55" s="86"/>
      <c r="Q55" s="86"/>
      <c r="R55" s="86"/>
      <c r="S55" s="86"/>
      <c r="T55" s="85">
        <v>284.0</v>
      </c>
      <c r="U55" s="123" t="str">
        <f t="shared" si="10"/>
        <v>19:52 Bullet shot Cup (Чехия) Djack  - (Швеция) MBK</v>
      </c>
      <c r="V55" s="86" t="str">
        <f t="shared" si="11"/>
        <v>3:2</v>
      </c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</row>
    <row r="56" ht="15.75" customHeight="1">
      <c r="A56" s="86"/>
      <c r="B56" s="118">
        <v>0.8305555555555556</v>
      </c>
      <c r="C56" s="125" t="str">
        <f t="shared" si="42"/>
        <v>Чехия</v>
      </c>
      <c r="D56" s="125" t="str">
        <f t="shared" si="44"/>
        <v>Швеция</v>
      </c>
      <c r="E56" s="125" t="str">
        <f t="shared" si="43"/>
        <v>Djack</v>
      </c>
      <c r="F56" s="116" t="str">
        <f t="shared" si="45"/>
        <v>MBK</v>
      </c>
      <c r="G56" s="114">
        <f t="shared" si="8"/>
        <v>2</v>
      </c>
      <c r="H56" s="116"/>
      <c r="I56" s="114">
        <f t="shared" si="46"/>
        <v>1</v>
      </c>
      <c r="J56" s="116"/>
      <c r="K56" s="120">
        <v>2.0</v>
      </c>
      <c r="L56" s="124">
        <v>1.0</v>
      </c>
      <c r="M56" s="86"/>
      <c r="N56" s="86"/>
      <c r="O56" s="86"/>
      <c r="P56" s="86"/>
      <c r="Q56" s="86"/>
      <c r="R56" s="86"/>
      <c r="S56" s="86"/>
      <c r="T56" s="85">
        <v>285.0</v>
      </c>
      <c r="U56" s="123" t="str">
        <f t="shared" si="10"/>
        <v>19:56 Bullet shot Cup (Чехия) Djack  - (Швеция) MBK</v>
      </c>
      <c r="V56" s="86" t="str">
        <f t="shared" si="11"/>
        <v>2:1</v>
      </c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</row>
    <row r="57" ht="15.75" customHeight="1">
      <c r="A57" s="86"/>
      <c r="B57" s="86"/>
      <c r="C57" s="86"/>
      <c r="D57" s="86"/>
      <c r="E57" s="86"/>
      <c r="F57" s="86"/>
      <c r="G57" s="86"/>
      <c r="H57" s="86"/>
      <c r="I57" s="85"/>
      <c r="J57" s="85"/>
      <c r="K57" s="85"/>
      <c r="L57" s="86"/>
      <c r="M57" s="86"/>
      <c r="N57" s="86"/>
      <c r="O57" s="86"/>
      <c r="P57" s="86"/>
      <c r="Q57" s="86"/>
      <c r="R57" s="86"/>
      <c r="S57" s="86"/>
      <c r="T57" s="85"/>
      <c r="U57" s="123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</row>
    <row r="58" ht="15.75" customHeight="1">
      <c r="A58" s="86"/>
      <c r="B58" s="86"/>
      <c r="C58" s="12" t="s">
        <v>42</v>
      </c>
      <c r="D58" s="12"/>
      <c r="E58" s="12"/>
      <c r="F58" s="12" t="s">
        <v>43</v>
      </c>
      <c r="G58" s="86"/>
      <c r="H58" s="86"/>
      <c r="I58" s="85"/>
      <c r="J58" s="85"/>
      <c r="K58" s="85"/>
      <c r="L58" s="86"/>
      <c r="M58" s="86"/>
      <c r="N58" s="86"/>
      <c r="O58" s="86"/>
      <c r="P58" s="86"/>
      <c r="Q58" s="86"/>
      <c r="R58" s="86"/>
      <c r="S58" s="86"/>
      <c r="T58" s="85"/>
      <c r="U58" s="123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</row>
    <row r="59" ht="15.75" customHeight="1">
      <c r="A59" s="86"/>
      <c r="B59" s="86"/>
      <c r="C59" s="86"/>
      <c r="D59" s="86"/>
      <c r="E59" s="86"/>
      <c r="F59" s="86"/>
      <c r="G59" s="86"/>
      <c r="H59" s="86"/>
      <c r="I59" s="85"/>
      <c r="J59" s="85"/>
      <c r="K59" s="85"/>
      <c r="L59" s="86"/>
      <c r="M59" s="86"/>
      <c r="N59" s="86"/>
      <c r="O59" s="86"/>
      <c r="P59" s="86"/>
      <c r="Q59" s="86"/>
      <c r="R59" s="86"/>
      <c r="S59" s="86"/>
      <c r="T59" s="85"/>
      <c r="U59" s="123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</row>
    <row r="60" ht="15.75" customHeight="1">
      <c r="A60" s="86"/>
      <c r="B60" s="86"/>
      <c r="C60" s="86"/>
      <c r="D60" s="86"/>
      <c r="E60" s="86"/>
      <c r="F60" s="86"/>
      <c r="G60" s="86"/>
      <c r="H60" s="86"/>
      <c r="I60" s="85"/>
      <c r="J60" s="85"/>
      <c r="K60" s="85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</row>
    <row r="61" ht="15.75" customHeight="1">
      <c r="A61" s="86"/>
      <c r="B61" s="86"/>
      <c r="C61" s="86"/>
      <c r="D61" s="86"/>
      <c r="E61" s="86"/>
      <c r="F61" s="86"/>
      <c r="G61" s="86"/>
      <c r="H61" s="86"/>
      <c r="I61" s="85"/>
      <c r="J61" s="85"/>
      <c r="K61" s="85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</row>
    <row r="62" ht="15.75" customHeight="1">
      <c r="A62" s="86"/>
      <c r="B62" s="86"/>
      <c r="C62" s="86"/>
      <c r="D62" s="86"/>
      <c r="E62" s="86"/>
      <c r="F62" s="86"/>
      <c r="G62" s="86"/>
      <c r="H62" s="86"/>
      <c r="I62" s="85"/>
      <c r="J62" s="85"/>
      <c r="K62" s="85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</row>
    <row r="63" ht="15.75" customHeight="1">
      <c r="A63" s="86"/>
      <c r="B63" s="86"/>
      <c r="C63" s="86"/>
      <c r="D63" s="86"/>
      <c r="E63" s="86"/>
      <c r="F63" s="86"/>
      <c r="G63" s="86"/>
      <c r="H63" s="86"/>
      <c r="I63" s="85"/>
      <c r="J63" s="85"/>
      <c r="K63" s="85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</row>
    <row r="64" ht="15.75" customHeight="1">
      <c r="A64" s="86"/>
      <c r="B64" s="86"/>
      <c r="C64" s="86"/>
      <c r="D64" s="86"/>
      <c r="E64" s="86"/>
      <c r="F64" s="86"/>
      <c r="G64" s="86"/>
      <c r="H64" s="86"/>
      <c r="I64" s="85"/>
      <c r="J64" s="85"/>
      <c r="K64" s="85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</row>
    <row r="65" ht="15.75" customHeight="1">
      <c r="A65" s="86"/>
      <c r="B65" s="86"/>
      <c r="C65" s="86"/>
      <c r="D65" s="86"/>
      <c r="E65" s="86"/>
      <c r="F65" s="86"/>
      <c r="G65" s="86"/>
      <c r="H65" s="86"/>
      <c r="I65" s="85"/>
      <c r="J65" s="85"/>
      <c r="K65" s="85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</row>
    <row r="66" ht="15.75" customHeight="1">
      <c r="A66" s="86"/>
      <c r="B66" s="86"/>
      <c r="C66" s="86"/>
      <c r="D66" s="86"/>
      <c r="E66" s="86"/>
      <c r="F66" s="86"/>
      <c r="G66" s="86"/>
      <c r="H66" s="86"/>
      <c r="I66" s="85"/>
      <c r="J66" s="85"/>
      <c r="K66" s="85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</row>
    <row r="67" ht="15.75" customHeight="1">
      <c r="A67" s="86"/>
      <c r="B67" s="86"/>
      <c r="C67" s="86"/>
      <c r="D67" s="86"/>
      <c r="E67" s="86"/>
      <c r="F67" s="86"/>
      <c r="G67" s="86"/>
      <c r="H67" s="86"/>
      <c r="I67" s="85"/>
      <c r="J67" s="85"/>
      <c r="K67" s="85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</row>
    <row r="68" ht="15.75" customHeight="1">
      <c r="A68" s="86"/>
      <c r="B68" s="86"/>
      <c r="C68" s="86"/>
      <c r="D68" s="86"/>
      <c r="E68" s="86"/>
      <c r="F68" s="86"/>
      <c r="G68" s="86"/>
      <c r="H68" s="86"/>
      <c r="I68" s="85"/>
      <c r="J68" s="85"/>
      <c r="K68" s="85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</row>
    <row r="69" ht="15.75" customHeight="1">
      <c r="A69" s="86"/>
      <c r="B69" s="86"/>
      <c r="C69" s="86"/>
      <c r="D69" s="86"/>
      <c r="E69" s="86"/>
      <c r="F69" s="86"/>
      <c r="G69" s="86"/>
      <c r="H69" s="86"/>
      <c r="I69" s="85"/>
      <c r="J69" s="85"/>
      <c r="K69" s="85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</row>
    <row r="70" ht="15.75" customHeight="1">
      <c r="A70" s="86"/>
      <c r="B70" s="86"/>
      <c r="C70" s="86"/>
      <c r="D70" s="86"/>
      <c r="E70" s="86"/>
      <c r="F70" s="86"/>
      <c r="G70" s="86"/>
      <c r="H70" s="86"/>
      <c r="I70" s="85"/>
      <c r="J70" s="85"/>
      <c r="K70" s="85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</row>
    <row r="71" ht="15.75" customHeight="1">
      <c r="A71" s="86"/>
      <c r="B71" s="86"/>
      <c r="C71" s="86"/>
      <c r="D71" s="86"/>
      <c r="E71" s="86"/>
      <c r="F71" s="86"/>
      <c r="G71" s="86"/>
      <c r="H71" s="86"/>
      <c r="I71" s="85"/>
      <c r="J71" s="85"/>
      <c r="K71" s="85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</row>
    <row r="72" ht="15.75" customHeight="1">
      <c r="A72" s="86"/>
      <c r="B72" s="86"/>
      <c r="C72" s="86"/>
      <c r="D72" s="86"/>
      <c r="E72" s="86"/>
      <c r="F72" s="86"/>
      <c r="G72" s="86"/>
      <c r="H72" s="86"/>
      <c r="I72" s="85"/>
      <c r="J72" s="85"/>
      <c r="K72" s="85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</row>
    <row r="73" ht="15.75" customHeight="1">
      <c r="A73" s="86"/>
      <c r="B73" s="86"/>
      <c r="C73" s="86"/>
      <c r="D73" s="86"/>
      <c r="E73" s="86"/>
      <c r="F73" s="86"/>
      <c r="G73" s="86"/>
      <c r="H73" s="86"/>
      <c r="I73" s="85"/>
      <c r="J73" s="85"/>
      <c r="K73" s="85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</row>
    <row r="74" ht="15.75" customHeight="1">
      <c r="A74" s="86"/>
      <c r="B74" s="86"/>
      <c r="C74" s="86"/>
      <c r="D74" s="86"/>
      <c r="E74" s="86"/>
      <c r="F74" s="86"/>
      <c r="G74" s="86"/>
      <c r="H74" s="86"/>
      <c r="I74" s="85"/>
      <c r="J74" s="85"/>
      <c r="K74" s="85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</row>
    <row r="75" ht="15.75" customHeight="1">
      <c r="A75" s="86"/>
      <c r="B75" s="86"/>
      <c r="C75" s="86"/>
      <c r="D75" s="86"/>
      <c r="E75" s="86"/>
      <c r="F75" s="86"/>
      <c r="G75" s="86"/>
      <c r="H75" s="86"/>
      <c r="I75" s="85"/>
      <c r="J75" s="85"/>
      <c r="K75" s="85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</row>
    <row r="76" ht="15.75" customHeight="1">
      <c r="A76" s="86"/>
      <c r="B76" s="86"/>
      <c r="C76" s="86"/>
      <c r="D76" s="86"/>
      <c r="E76" s="86"/>
      <c r="F76" s="86"/>
      <c r="G76" s="86"/>
      <c r="H76" s="86"/>
      <c r="I76" s="85"/>
      <c r="J76" s="85"/>
      <c r="K76" s="85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</row>
    <row r="77" ht="15.75" customHeight="1">
      <c r="A77" s="86"/>
      <c r="B77" s="86"/>
      <c r="C77" s="86"/>
      <c r="D77" s="86"/>
      <c r="E77" s="86"/>
      <c r="F77" s="86"/>
      <c r="G77" s="86"/>
      <c r="H77" s="86"/>
      <c r="I77" s="85"/>
      <c r="J77" s="85"/>
      <c r="K77" s="85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  <c r="AA77" s="86"/>
      <c r="AB77" s="86"/>
      <c r="AC77" s="86"/>
      <c r="AD77" s="86"/>
    </row>
    <row r="78" ht="15.75" customHeight="1">
      <c r="A78" s="86"/>
      <c r="B78" s="86"/>
      <c r="C78" s="86"/>
      <c r="D78" s="86"/>
      <c r="E78" s="86"/>
      <c r="F78" s="86"/>
      <c r="G78" s="86"/>
      <c r="H78" s="86"/>
      <c r="I78" s="85"/>
      <c r="J78" s="85"/>
      <c r="K78" s="85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</row>
    <row r="79" ht="15.75" customHeight="1">
      <c r="A79" s="86"/>
      <c r="B79" s="86"/>
      <c r="C79" s="86"/>
      <c r="D79" s="86"/>
      <c r="E79" s="86"/>
      <c r="F79" s="86"/>
      <c r="G79" s="86"/>
      <c r="H79" s="86"/>
      <c r="I79" s="85"/>
      <c r="J79" s="85"/>
      <c r="K79" s="85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</row>
    <row r="80" ht="15.75" customHeight="1">
      <c r="A80" s="86"/>
      <c r="B80" s="86"/>
      <c r="C80" s="86"/>
      <c r="D80" s="86"/>
      <c r="E80" s="86"/>
      <c r="F80" s="86"/>
      <c r="G80" s="86"/>
      <c r="H80" s="86"/>
      <c r="I80" s="85"/>
      <c r="J80" s="85"/>
      <c r="K80" s="85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</row>
    <row r="81" ht="15.75" customHeight="1">
      <c r="A81" s="86"/>
      <c r="B81" s="86"/>
      <c r="C81" s="86"/>
      <c r="D81" s="86"/>
      <c r="E81" s="86"/>
      <c r="F81" s="86"/>
      <c r="G81" s="86"/>
      <c r="H81" s="86"/>
      <c r="I81" s="85"/>
      <c r="J81" s="85"/>
      <c r="K81" s="85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  <c r="AA81" s="86"/>
      <c r="AB81" s="86"/>
      <c r="AC81" s="86"/>
      <c r="AD81" s="86"/>
    </row>
    <row r="82" ht="15.75" customHeight="1">
      <c r="A82" s="86"/>
      <c r="B82" s="86"/>
      <c r="C82" s="86"/>
      <c r="D82" s="86"/>
      <c r="E82" s="86"/>
      <c r="F82" s="86"/>
      <c r="G82" s="86"/>
      <c r="H82" s="86"/>
      <c r="I82" s="85"/>
      <c r="J82" s="85"/>
      <c r="K82" s="85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</row>
    <row r="83" ht="15.75" customHeight="1">
      <c r="A83" s="86"/>
      <c r="B83" s="86"/>
      <c r="C83" s="86"/>
      <c r="D83" s="86"/>
      <c r="E83" s="86"/>
      <c r="F83" s="86"/>
      <c r="G83" s="86"/>
      <c r="H83" s="86"/>
      <c r="I83" s="85"/>
      <c r="J83" s="85"/>
      <c r="K83" s="85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</row>
    <row r="84" ht="15.75" customHeight="1">
      <c r="A84" s="86"/>
      <c r="B84" s="86"/>
      <c r="C84" s="86"/>
      <c r="D84" s="86"/>
      <c r="E84" s="86"/>
      <c r="F84" s="86"/>
      <c r="G84" s="86"/>
      <c r="H84" s="86"/>
      <c r="I84" s="85"/>
      <c r="J84" s="85"/>
      <c r="K84" s="85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  <c r="AA84" s="86"/>
      <c r="AB84" s="86"/>
      <c r="AC84" s="86"/>
      <c r="AD84" s="86"/>
    </row>
    <row r="85" ht="15.75" customHeight="1">
      <c r="A85" s="86"/>
      <c r="B85" s="86"/>
      <c r="C85" s="86"/>
      <c r="D85" s="86"/>
      <c r="E85" s="86"/>
      <c r="F85" s="86"/>
      <c r="G85" s="86"/>
      <c r="H85" s="86"/>
      <c r="I85" s="85"/>
      <c r="J85" s="85"/>
      <c r="K85" s="85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  <c r="AA85" s="86"/>
      <c r="AB85" s="86"/>
      <c r="AC85" s="86"/>
      <c r="AD85" s="86"/>
    </row>
    <row r="86" ht="15.75" customHeight="1">
      <c r="A86" s="86"/>
      <c r="B86" s="86"/>
      <c r="C86" s="86"/>
      <c r="D86" s="86"/>
      <c r="E86" s="86"/>
      <c r="F86" s="86"/>
      <c r="G86" s="86"/>
      <c r="H86" s="86"/>
      <c r="I86" s="85"/>
      <c r="J86" s="85"/>
      <c r="K86" s="85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</row>
    <row r="87" ht="15.7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</row>
    <row r="88" ht="15.75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  <c r="AA88" s="86"/>
      <c r="AB88" s="86"/>
      <c r="AC88" s="86"/>
      <c r="AD88" s="86"/>
    </row>
    <row r="89" ht="15.7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</row>
    <row r="90" ht="15.7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5"/>
      <c r="U90" s="85"/>
      <c r="V90" s="85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</row>
    <row r="91" ht="15.7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5"/>
      <c r="U91" s="85"/>
      <c r="V91" s="85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</row>
    <row r="92" ht="15.75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5"/>
      <c r="U92" s="85"/>
      <c r="V92" s="85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</row>
    <row r="93" ht="15.75" customHeight="1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5"/>
      <c r="U93" s="85"/>
      <c r="V93" s="8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</row>
    <row r="94" ht="15.75" customHeight="1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5"/>
      <c r="U94" s="85"/>
      <c r="V94" s="85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</row>
    <row r="95" ht="15.75" customHeight="1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5"/>
      <c r="U95" s="85"/>
      <c r="V95" s="85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</row>
    <row r="96" ht="15.75" customHeight="1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5"/>
      <c r="U96" s="85"/>
      <c r="V96" s="85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</row>
    <row r="97" ht="15.75" customHeight="1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5"/>
      <c r="U97" s="85"/>
      <c r="V97" s="85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</row>
    <row r="98" ht="15.7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5"/>
      <c r="U98" s="85"/>
      <c r="V98" s="85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</row>
    <row r="99" ht="15.75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5"/>
      <c r="U99" s="85"/>
      <c r="V99" s="85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</row>
    <row r="100" ht="15.75" customHeight="1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5"/>
      <c r="U100" s="85"/>
      <c r="V100" s="85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</row>
    <row r="101" ht="15.75" customHeight="1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5"/>
      <c r="U101" s="85"/>
      <c r="V101" s="85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</row>
    <row r="102" ht="15.75" customHeight="1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5"/>
      <c r="U102" s="85"/>
      <c r="V102" s="85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</row>
    <row r="103" ht="15.75" customHeight="1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5"/>
      <c r="U103" s="85"/>
      <c r="V103" s="85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  <c r="AJ103" s="86"/>
      <c r="AK103" s="86"/>
      <c r="AL103" s="86"/>
      <c r="AM103" s="86"/>
      <c r="AN103" s="86"/>
      <c r="AO103" s="86"/>
    </row>
    <row r="104" ht="15.75" customHeight="1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5"/>
      <c r="U104" s="85"/>
      <c r="V104" s="85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  <c r="AJ104" s="86"/>
      <c r="AK104" s="86"/>
      <c r="AL104" s="86"/>
      <c r="AM104" s="86"/>
      <c r="AN104" s="86"/>
      <c r="AO104" s="86"/>
    </row>
    <row r="105" ht="15.75" customHeight="1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5"/>
      <c r="U105" s="85"/>
      <c r="V105" s="85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</row>
    <row r="106" ht="15.75" customHeight="1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5"/>
      <c r="U106" s="85"/>
      <c r="V106" s="85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</row>
    <row r="107" ht="15.75" customHeight="1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5"/>
      <c r="U107" s="85"/>
      <c r="V107" s="85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  <c r="AI107" s="86"/>
      <c r="AJ107" s="86"/>
      <c r="AK107" s="86"/>
      <c r="AL107" s="86"/>
      <c r="AM107" s="86"/>
      <c r="AN107" s="86"/>
      <c r="AO107" s="86"/>
    </row>
    <row r="108" ht="15.75" customHeight="1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5"/>
      <c r="U108" s="85"/>
      <c r="V108" s="85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</row>
    <row r="109" ht="15.75" customHeight="1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5"/>
      <c r="U109" s="85"/>
      <c r="V109" s="85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</row>
    <row r="110" ht="15.75" customHeight="1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5"/>
      <c r="U110" s="85"/>
      <c r="V110" s="85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</row>
    <row r="111" ht="15.75" customHeight="1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5"/>
      <c r="U111" s="85"/>
      <c r="V111" s="85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</row>
    <row r="112" ht="15.75" customHeight="1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5"/>
      <c r="U112" s="85"/>
      <c r="V112" s="85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  <c r="AJ112" s="86"/>
      <c r="AK112" s="86"/>
      <c r="AL112" s="86"/>
      <c r="AM112" s="86"/>
      <c r="AN112" s="86"/>
      <c r="AO112" s="86"/>
    </row>
    <row r="113" ht="15.75" customHeight="1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5"/>
      <c r="U113" s="85"/>
      <c r="V113" s="85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</row>
    <row r="114" ht="15.75" customHeight="1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5"/>
      <c r="U114" s="85"/>
      <c r="V114" s="85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</row>
    <row r="115" ht="15.7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5"/>
      <c r="U115" s="85"/>
      <c r="V115" s="85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</row>
    <row r="116" ht="15.75" customHeight="1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5"/>
      <c r="U116" s="85"/>
      <c r="V116" s="85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</row>
    <row r="117" ht="15.75" customHeight="1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5"/>
      <c r="U117" s="85"/>
      <c r="V117" s="85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</row>
    <row r="118" ht="15.75" customHeight="1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5"/>
      <c r="U118" s="85"/>
      <c r="V118" s="85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86"/>
      <c r="AO118" s="86"/>
    </row>
    <row r="119" ht="15.75" customHeight="1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5"/>
      <c r="U119" s="85"/>
      <c r="V119" s="85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  <c r="AJ119" s="86"/>
      <c r="AK119" s="86"/>
      <c r="AL119" s="86"/>
      <c r="AM119" s="86"/>
      <c r="AN119" s="86"/>
      <c r="AO119" s="86"/>
    </row>
    <row r="120" ht="15.75" customHeight="1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5"/>
      <c r="U120" s="85"/>
      <c r="V120" s="85"/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  <c r="AI120" s="86"/>
      <c r="AJ120" s="86"/>
      <c r="AK120" s="86"/>
      <c r="AL120" s="86"/>
      <c r="AM120" s="86"/>
      <c r="AN120" s="86"/>
      <c r="AO120" s="86"/>
    </row>
    <row r="121" ht="15.75" customHeight="1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5"/>
      <c r="U121" s="85"/>
      <c r="V121" s="85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</row>
    <row r="122" ht="15.75" customHeight="1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5"/>
      <c r="U122" s="85"/>
      <c r="V122" s="85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</row>
    <row r="123" ht="15.75" customHeight="1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5"/>
      <c r="U123" s="85"/>
      <c r="V123" s="85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</row>
    <row r="124" ht="15.75" customHeight="1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5"/>
      <c r="U124" s="85"/>
      <c r="V124" s="85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</row>
    <row r="125" ht="15.75" customHeight="1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5"/>
      <c r="U125" s="85"/>
      <c r="V125" s="85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  <c r="AJ125" s="86"/>
      <c r="AK125" s="86"/>
      <c r="AL125" s="86"/>
      <c r="AM125" s="86"/>
      <c r="AN125" s="86"/>
      <c r="AO125" s="86"/>
    </row>
    <row r="126" ht="15.75" customHeight="1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5"/>
      <c r="U126" s="85"/>
      <c r="V126" s="85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86"/>
      <c r="AJ126" s="86"/>
      <c r="AK126" s="86"/>
      <c r="AL126" s="86"/>
      <c r="AM126" s="86"/>
      <c r="AN126" s="86"/>
      <c r="AO126" s="86"/>
    </row>
    <row r="127" ht="15.75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5"/>
      <c r="U127" s="85"/>
      <c r="V127" s="85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</row>
    <row r="128" ht="15.75" customHeight="1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5"/>
      <c r="U128" s="85"/>
      <c r="V128" s="85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86"/>
      <c r="AJ128" s="86"/>
      <c r="AK128" s="86"/>
      <c r="AL128" s="86"/>
      <c r="AM128" s="86"/>
      <c r="AN128" s="86"/>
      <c r="AO128" s="86"/>
    </row>
    <row r="129" ht="15.75" customHeight="1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5"/>
      <c r="U129" s="85"/>
      <c r="V129" s="85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</row>
    <row r="130" ht="15.75" customHeight="1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5"/>
      <c r="U130" s="85"/>
      <c r="V130" s="85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  <c r="AL130" s="86"/>
      <c r="AM130" s="86"/>
      <c r="AN130" s="86"/>
      <c r="AO130" s="86"/>
    </row>
    <row r="131" ht="15.75" customHeight="1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5"/>
      <c r="U131" s="85"/>
      <c r="V131" s="85"/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86"/>
      <c r="AH131" s="86"/>
      <c r="AI131" s="86"/>
      <c r="AJ131" s="86"/>
      <c r="AK131" s="86"/>
      <c r="AL131" s="86"/>
      <c r="AM131" s="86"/>
      <c r="AN131" s="86"/>
      <c r="AO131" s="86"/>
    </row>
    <row r="132" ht="15.75" customHeight="1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5"/>
      <c r="U132" s="85"/>
      <c r="V132" s="85"/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86"/>
      <c r="AH132" s="86"/>
      <c r="AI132" s="86"/>
      <c r="AJ132" s="86"/>
      <c r="AK132" s="86"/>
      <c r="AL132" s="86"/>
      <c r="AM132" s="86"/>
      <c r="AN132" s="86"/>
      <c r="AO132" s="86"/>
    </row>
    <row r="133" ht="15.75" customHeight="1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5"/>
      <c r="U133" s="85"/>
      <c r="V133" s="85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6"/>
      <c r="AJ133" s="86"/>
      <c r="AK133" s="86"/>
      <c r="AL133" s="86"/>
      <c r="AM133" s="86"/>
      <c r="AN133" s="86"/>
      <c r="AO133" s="86"/>
    </row>
    <row r="134" ht="15.75" customHeight="1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5"/>
      <c r="U134" s="85"/>
      <c r="V134" s="85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</row>
    <row r="135" ht="15.75" customHeight="1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5"/>
      <c r="U135" s="85"/>
      <c r="V135" s="85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</row>
    <row r="136" ht="15.75" customHeight="1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5"/>
      <c r="U136" s="85"/>
      <c r="V136" s="85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</row>
    <row r="137" ht="15.75" customHeight="1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5"/>
      <c r="U137" s="85"/>
      <c r="V137" s="85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  <c r="AI137" s="86"/>
      <c r="AJ137" s="86"/>
      <c r="AK137" s="86"/>
      <c r="AL137" s="86"/>
      <c r="AM137" s="86"/>
      <c r="AN137" s="86"/>
      <c r="AO137" s="86"/>
    </row>
    <row r="138" ht="15.75" customHeight="1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5"/>
      <c r="U138" s="85"/>
      <c r="V138" s="85"/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  <c r="AI138" s="86"/>
      <c r="AJ138" s="86"/>
      <c r="AK138" s="86"/>
      <c r="AL138" s="86"/>
      <c r="AM138" s="86"/>
      <c r="AN138" s="86"/>
      <c r="AO138" s="86"/>
    </row>
    <row r="139" ht="15.75" customHeight="1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5"/>
      <c r="U139" s="85"/>
      <c r="V139" s="85"/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  <c r="AG139" s="86"/>
      <c r="AH139" s="86"/>
      <c r="AI139" s="86"/>
      <c r="AJ139" s="86"/>
      <c r="AK139" s="86"/>
      <c r="AL139" s="86"/>
      <c r="AM139" s="86"/>
      <c r="AN139" s="86"/>
      <c r="AO139" s="86"/>
    </row>
    <row r="140" ht="15.75" customHeight="1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5"/>
      <c r="U140" s="85"/>
      <c r="V140" s="85"/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6"/>
      <c r="AH140" s="86"/>
      <c r="AI140" s="86"/>
      <c r="AJ140" s="86"/>
      <c r="AK140" s="86"/>
      <c r="AL140" s="86"/>
      <c r="AM140" s="86"/>
      <c r="AN140" s="86"/>
      <c r="AO140" s="86"/>
    </row>
    <row r="141" ht="15.75" customHeight="1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5"/>
      <c r="U141" s="85"/>
      <c r="V141" s="85"/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6"/>
      <c r="AH141" s="86"/>
      <c r="AI141" s="86"/>
      <c r="AJ141" s="86"/>
      <c r="AK141" s="86"/>
      <c r="AL141" s="86"/>
      <c r="AM141" s="86"/>
      <c r="AN141" s="86"/>
      <c r="AO141" s="86"/>
    </row>
    <row r="142" ht="15.75" customHeight="1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5"/>
      <c r="U142" s="85"/>
      <c r="V142" s="85"/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  <c r="AJ142" s="86"/>
      <c r="AK142" s="86"/>
      <c r="AL142" s="86"/>
      <c r="AM142" s="86"/>
      <c r="AN142" s="86"/>
      <c r="AO142" s="86"/>
    </row>
    <row r="143" ht="15.75" customHeight="1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5"/>
      <c r="U143" s="85"/>
      <c r="V143" s="85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</row>
    <row r="144" ht="15.75" customHeight="1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5"/>
      <c r="U144" s="85"/>
      <c r="V144" s="85"/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  <c r="AG144" s="86"/>
      <c r="AH144" s="86"/>
      <c r="AI144" s="86"/>
      <c r="AJ144" s="86"/>
      <c r="AK144" s="86"/>
      <c r="AL144" s="86"/>
      <c r="AM144" s="86"/>
      <c r="AN144" s="86"/>
      <c r="AO144" s="86"/>
    </row>
    <row r="145" ht="15.75" customHeight="1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5"/>
      <c r="U145" s="85"/>
      <c r="V145" s="85"/>
      <c r="W145" s="86"/>
      <c r="X145" s="86"/>
      <c r="Y145" s="86"/>
      <c r="Z145" s="86"/>
      <c r="AA145" s="86"/>
      <c r="AB145" s="86"/>
      <c r="AC145" s="86"/>
      <c r="AD145" s="86"/>
      <c r="AE145" s="86"/>
      <c r="AF145" s="86"/>
      <c r="AG145" s="86"/>
      <c r="AH145" s="86"/>
      <c r="AI145" s="86"/>
      <c r="AJ145" s="86"/>
      <c r="AK145" s="86"/>
      <c r="AL145" s="86"/>
      <c r="AM145" s="86"/>
      <c r="AN145" s="86"/>
      <c r="AO145" s="86"/>
    </row>
    <row r="146" ht="15.75" customHeight="1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5"/>
      <c r="U146" s="85"/>
      <c r="V146" s="85"/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  <c r="AG146" s="86"/>
      <c r="AH146" s="86"/>
      <c r="AI146" s="86"/>
      <c r="AJ146" s="86"/>
      <c r="AK146" s="86"/>
      <c r="AL146" s="86"/>
      <c r="AM146" s="86"/>
      <c r="AN146" s="86"/>
      <c r="AO146" s="86"/>
    </row>
    <row r="147" ht="15.75" customHeight="1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5"/>
      <c r="U147" s="85"/>
      <c r="V147" s="85"/>
      <c r="W147" s="86"/>
      <c r="X147" s="86"/>
      <c r="Y147" s="86"/>
      <c r="Z147" s="86"/>
      <c r="AA147" s="86"/>
      <c r="AB147" s="86"/>
      <c r="AC147" s="86"/>
      <c r="AD147" s="86"/>
      <c r="AE147" s="86"/>
      <c r="AF147" s="86"/>
      <c r="AG147" s="86"/>
      <c r="AH147" s="86"/>
      <c r="AI147" s="86"/>
      <c r="AJ147" s="86"/>
      <c r="AK147" s="86"/>
      <c r="AL147" s="86"/>
      <c r="AM147" s="86"/>
      <c r="AN147" s="86"/>
      <c r="AO147" s="86"/>
    </row>
    <row r="148" ht="15.75" customHeight="1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5"/>
      <c r="U148" s="85"/>
      <c r="V148" s="85"/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  <c r="AG148" s="86"/>
      <c r="AH148" s="86"/>
      <c r="AI148" s="86"/>
      <c r="AJ148" s="86"/>
      <c r="AK148" s="86"/>
      <c r="AL148" s="86"/>
      <c r="AM148" s="86"/>
      <c r="AN148" s="86"/>
      <c r="AO148" s="86"/>
    </row>
    <row r="149" ht="15.75" customHeight="1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5"/>
      <c r="U149" s="85"/>
      <c r="V149" s="85"/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86"/>
      <c r="AM149" s="86"/>
      <c r="AN149" s="86"/>
      <c r="AO149" s="86"/>
    </row>
    <row r="150" ht="15.75" customHeight="1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5"/>
      <c r="U150" s="85"/>
      <c r="V150" s="85"/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  <c r="AG150" s="86"/>
      <c r="AH150" s="86"/>
      <c r="AI150" s="86"/>
      <c r="AJ150" s="86"/>
      <c r="AK150" s="86"/>
      <c r="AL150" s="86"/>
      <c r="AM150" s="86"/>
      <c r="AN150" s="86"/>
      <c r="AO150" s="86"/>
    </row>
    <row r="151" ht="15.75" customHeight="1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5"/>
      <c r="U151" s="85"/>
      <c r="V151" s="85"/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  <c r="AI151" s="86"/>
      <c r="AJ151" s="86"/>
      <c r="AK151" s="86"/>
      <c r="AL151" s="86"/>
      <c r="AM151" s="86"/>
      <c r="AN151" s="86"/>
      <c r="AO151" s="86"/>
    </row>
    <row r="152" ht="15.75" customHeight="1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5"/>
      <c r="U152" s="85"/>
      <c r="V152" s="85"/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  <c r="AI152" s="86"/>
      <c r="AJ152" s="86"/>
      <c r="AK152" s="86"/>
      <c r="AL152" s="86"/>
      <c r="AM152" s="86"/>
      <c r="AN152" s="86"/>
      <c r="AO152" s="86"/>
    </row>
    <row r="153" ht="15.75" customHeight="1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5"/>
      <c r="U153" s="85"/>
      <c r="V153" s="85"/>
      <c r="W153" s="86"/>
      <c r="X153" s="86"/>
      <c r="Y153" s="86"/>
      <c r="Z153" s="86"/>
      <c r="AA153" s="86"/>
      <c r="AB153" s="86"/>
      <c r="AC153" s="86"/>
      <c r="AD153" s="86"/>
      <c r="AE153" s="86"/>
      <c r="AF153" s="86"/>
      <c r="AG153" s="86"/>
      <c r="AH153" s="86"/>
      <c r="AI153" s="86"/>
      <c r="AJ153" s="86"/>
      <c r="AK153" s="86"/>
      <c r="AL153" s="86"/>
      <c r="AM153" s="86"/>
      <c r="AN153" s="86"/>
      <c r="AO153" s="86"/>
    </row>
    <row r="154" ht="15.75" customHeight="1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5"/>
      <c r="U154" s="85"/>
      <c r="V154" s="85"/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  <c r="AG154" s="86"/>
      <c r="AH154" s="86"/>
      <c r="AI154" s="86"/>
      <c r="AJ154" s="86"/>
      <c r="AK154" s="86"/>
      <c r="AL154" s="86"/>
      <c r="AM154" s="86"/>
      <c r="AN154" s="86"/>
      <c r="AO154" s="86"/>
    </row>
    <row r="155" ht="15.75" customHeight="1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5"/>
      <c r="U155" s="85"/>
      <c r="V155" s="85"/>
      <c r="W155" s="86"/>
      <c r="X155" s="86"/>
      <c r="Y155" s="86"/>
      <c r="Z155" s="86"/>
      <c r="AA155" s="86"/>
      <c r="AB155" s="86"/>
      <c r="AC155" s="86"/>
      <c r="AD155" s="86"/>
      <c r="AE155" s="86"/>
      <c r="AF155" s="86"/>
      <c r="AG155" s="86"/>
      <c r="AH155" s="86"/>
      <c r="AI155" s="86"/>
      <c r="AJ155" s="86"/>
      <c r="AK155" s="86"/>
      <c r="AL155" s="86"/>
      <c r="AM155" s="86"/>
      <c r="AN155" s="86"/>
      <c r="AO155" s="86"/>
    </row>
    <row r="156" ht="15.75" customHeight="1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5"/>
      <c r="U156" s="85"/>
      <c r="V156" s="85"/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  <c r="AG156" s="86"/>
      <c r="AH156" s="86"/>
      <c r="AI156" s="86"/>
      <c r="AJ156" s="86"/>
      <c r="AK156" s="86"/>
      <c r="AL156" s="86"/>
      <c r="AM156" s="86"/>
      <c r="AN156" s="86"/>
      <c r="AO156" s="86"/>
    </row>
    <row r="157" ht="15.75" customHeight="1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5"/>
      <c r="U157" s="85"/>
      <c r="V157" s="85"/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  <c r="AG157" s="86"/>
      <c r="AH157" s="86"/>
      <c r="AI157" s="86"/>
      <c r="AJ157" s="86"/>
      <c r="AK157" s="86"/>
      <c r="AL157" s="86"/>
      <c r="AM157" s="86"/>
      <c r="AN157" s="86"/>
      <c r="AO157" s="86"/>
    </row>
    <row r="158" ht="15.75" customHeight="1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5"/>
      <c r="U158" s="85"/>
      <c r="V158" s="85"/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  <c r="AG158" s="86"/>
      <c r="AH158" s="86"/>
      <c r="AI158" s="86"/>
      <c r="AJ158" s="86"/>
      <c r="AK158" s="86"/>
      <c r="AL158" s="86"/>
      <c r="AM158" s="86"/>
      <c r="AN158" s="86"/>
      <c r="AO158" s="86"/>
    </row>
    <row r="159" ht="15.75" customHeight="1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5"/>
      <c r="U159" s="85"/>
      <c r="V159" s="85"/>
      <c r="W159" s="86"/>
      <c r="X159" s="86"/>
      <c r="Y159" s="86"/>
      <c r="Z159" s="86"/>
      <c r="AA159" s="86"/>
      <c r="AB159" s="86"/>
      <c r="AC159" s="86"/>
      <c r="AD159" s="86"/>
      <c r="AE159" s="86"/>
      <c r="AF159" s="86"/>
      <c r="AG159" s="86"/>
      <c r="AH159" s="86"/>
      <c r="AI159" s="86"/>
      <c r="AJ159" s="86"/>
      <c r="AK159" s="86"/>
      <c r="AL159" s="86"/>
      <c r="AM159" s="86"/>
      <c r="AN159" s="86"/>
      <c r="AO159" s="86"/>
    </row>
    <row r="160" ht="15.75" customHeight="1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5"/>
      <c r="U160" s="85"/>
      <c r="V160" s="85"/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  <c r="AG160" s="86"/>
      <c r="AH160" s="86"/>
      <c r="AI160" s="86"/>
      <c r="AJ160" s="86"/>
      <c r="AK160" s="86"/>
      <c r="AL160" s="86"/>
      <c r="AM160" s="86"/>
      <c r="AN160" s="86"/>
      <c r="AO160" s="86"/>
    </row>
    <row r="161" ht="15.75" customHeight="1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5"/>
      <c r="U161" s="85"/>
      <c r="V161" s="85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  <c r="AI161" s="86"/>
      <c r="AJ161" s="86"/>
      <c r="AK161" s="86"/>
      <c r="AL161" s="86"/>
      <c r="AM161" s="86"/>
      <c r="AN161" s="86"/>
      <c r="AO161" s="86"/>
    </row>
    <row r="162" ht="15.75" customHeight="1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5"/>
      <c r="U162" s="85"/>
      <c r="V162" s="85"/>
      <c r="W162" s="86"/>
      <c r="X162" s="86"/>
      <c r="Y162" s="86"/>
      <c r="Z162" s="86"/>
      <c r="AA162" s="86"/>
      <c r="AB162" s="86"/>
      <c r="AC162" s="86"/>
      <c r="AD162" s="86"/>
      <c r="AE162" s="86"/>
      <c r="AF162" s="86"/>
      <c r="AG162" s="86"/>
      <c r="AH162" s="86"/>
      <c r="AI162" s="86"/>
      <c r="AJ162" s="86"/>
      <c r="AK162" s="86"/>
      <c r="AL162" s="86"/>
      <c r="AM162" s="86"/>
      <c r="AN162" s="86"/>
      <c r="AO162" s="86"/>
    </row>
    <row r="163" ht="15.75" customHeight="1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5"/>
      <c r="U163" s="85"/>
      <c r="V163" s="85"/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  <c r="AG163" s="86"/>
      <c r="AH163" s="86"/>
      <c r="AI163" s="86"/>
      <c r="AJ163" s="86"/>
      <c r="AK163" s="86"/>
      <c r="AL163" s="86"/>
      <c r="AM163" s="86"/>
      <c r="AN163" s="86"/>
      <c r="AO163" s="86"/>
    </row>
    <row r="164" ht="15.75" customHeight="1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5"/>
      <c r="U164" s="85"/>
      <c r="V164" s="85"/>
      <c r="W164" s="86"/>
      <c r="X164" s="86"/>
      <c r="Y164" s="86"/>
      <c r="Z164" s="86"/>
      <c r="AA164" s="86"/>
      <c r="AB164" s="86"/>
      <c r="AC164" s="86"/>
      <c r="AD164" s="86"/>
      <c r="AE164" s="86"/>
      <c r="AF164" s="86"/>
      <c r="AG164" s="86"/>
      <c r="AH164" s="86"/>
      <c r="AI164" s="86"/>
      <c r="AJ164" s="86"/>
      <c r="AK164" s="86"/>
      <c r="AL164" s="86"/>
      <c r="AM164" s="86"/>
      <c r="AN164" s="86"/>
      <c r="AO164" s="86"/>
    </row>
    <row r="165" ht="15.75" customHeight="1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5"/>
      <c r="U165" s="85"/>
      <c r="V165" s="85"/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  <c r="AG165" s="86"/>
      <c r="AH165" s="86"/>
      <c r="AI165" s="86"/>
      <c r="AJ165" s="86"/>
      <c r="AK165" s="86"/>
      <c r="AL165" s="86"/>
      <c r="AM165" s="86"/>
      <c r="AN165" s="86"/>
      <c r="AO165" s="86"/>
    </row>
    <row r="166" ht="15.75" customHeight="1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5"/>
      <c r="U166" s="85"/>
      <c r="V166" s="85"/>
      <c r="W166" s="86"/>
      <c r="X166" s="86"/>
      <c r="Y166" s="86"/>
      <c r="Z166" s="86"/>
      <c r="AA166" s="86"/>
      <c r="AB166" s="86"/>
      <c r="AC166" s="86"/>
      <c r="AD166" s="86"/>
      <c r="AE166" s="86"/>
      <c r="AF166" s="86"/>
      <c r="AG166" s="86"/>
      <c r="AH166" s="86"/>
      <c r="AI166" s="86"/>
      <c r="AJ166" s="86"/>
      <c r="AK166" s="86"/>
      <c r="AL166" s="86"/>
      <c r="AM166" s="86"/>
      <c r="AN166" s="86"/>
      <c r="AO166" s="86"/>
    </row>
    <row r="167" ht="15.75" customHeight="1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5"/>
      <c r="U167" s="85"/>
      <c r="V167" s="85"/>
      <c r="W167" s="86"/>
      <c r="X167" s="86"/>
      <c r="Y167" s="86"/>
      <c r="Z167" s="86"/>
      <c r="AA167" s="86"/>
      <c r="AB167" s="86"/>
      <c r="AC167" s="86"/>
      <c r="AD167" s="86"/>
      <c r="AE167" s="86"/>
      <c r="AF167" s="86"/>
      <c r="AG167" s="86"/>
      <c r="AH167" s="86"/>
      <c r="AI167" s="86"/>
      <c r="AJ167" s="86"/>
      <c r="AK167" s="86"/>
      <c r="AL167" s="86"/>
      <c r="AM167" s="86"/>
      <c r="AN167" s="86"/>
      <c r="AO167" s="86"/>
    </row>
    <row r="168" ht="15.75" customHeight="1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5"/>
      <c r="U168" s="85"/>
      <c r="V168" s="85"/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86"/>
      <c r="AI168" s="86"/>
      <c r="AJ168" s="86"/>
      <c r="AK168" s="86"/>
      <c r="AL168" s="86"/>
      <c r="AM168" s="86"/>
      <c r="AN168" s="86"/>
      <c r="AO168" s="86"/>
    </row>
    <row r="169" ht="15.75" customHeight="1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5"/>
      <c r="U169" s="85"/>
      <c r="V169" s="85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L169" s="86"/>
      <c r="AM169" s="86"/>
      <c r="AN169" s="86"/>
      <c r="AO169" s="86"/>
    </row>
    <row r="170" ht="15.75" customHeight="1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5"/>
      <c r="U170" s="85"/>
      <c r="V170" s="85"/>
      <c r="W170" s="86"/>
      <c r="X170" s="86"/>
      <c r="Y170" s="86"/>
      <c r="Z170" s="86"/>
      <c r="AA170" s="86"/>
      <c r="AB170" s="86"/>
      <c r="AC170" s="86"/>
      <c r="AD170" s="86"/>
      <c r="AE170" s="86"/>
      <c r="AF170" s="86"/>
      <c r="AG170" s="86"/>
      <c r="AH170" s="86"/>
      <c r="AI170" s="86"/>
      <c r="AJ170" s="86"/>
      <c r="AK170" s="86"/>
      <c r="AL170" s="86"/>
      <c r="AM170" s="86"/>
      <c r="AN170" s="86"/>
      <c r="AO170" s="86"/>
    </row>
    <row r="171" ht="15.75" customHeight="1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5"/>
      <c r="U171" s="85"/>
      <c r="V171" s="85"/>
      <c r="W171" s="86"/>
      <c r="X171" s="86"/>
      <c r="Y171" s="86"/>
      <c r="Z171" s="86"/>
      <c r="AA171" s="86"/>
      <c r="AB171" s="86"/>
      <c r="AC171" s="86"/>
      <c r="AD171" s="86"/>
      <c r="AE171" s="86"/>
      <c r="AF171" s="86"/>
      <c r="AG171" s="86"/>
      <c r="AH171" s="86"/>
      <c r="AI171" s="86"/>
      <c r="AJ171" s="86"/>
      <c r="AK171" s="86"/>
      <c r="AL171" s="86"/>
      <c r="AM171" s="86"/>
      <c r="AN171" s="86"/>
      <c r="AO171" s="86"/>
    </row>
    <row r="172" ht="15.75" customHeight="1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5"/>
      <c r="U172" s="85"/>
      <c r="V172" s="85"/>
      <c r="W172" s="86"/>
      <c r="X172" s="86"/>
      <c r="Y172" s="86"/>
      <c r="Z172" s="86"/>
      <c r="AA172" s="86"/>
      <c r="AB172" s="86"/>
      <c r="AC172" s="86"/>
      <c r="AD172" s="86"/>
      <c r="AE172" s="86"/>
      <c r="AF172" s="86"/>
      <c r="AG172" s="86"/>
      <c r="AH172" s="86"/>
      <c r="AI172" s="86"/>
      <c r="AJ172" s="86"/>
      <c r="AK172" s="86"/>
      <c r="AL172" s="86"/>
      <c r="AM172" s="86"/>
      <c r="AN172" s="86"/>
      <c r="AO172" s="86"/>
    </row>
    <row r="173" ht="15.75" customHeight="1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5"/>
      <c r="U173" s="85"/>
      <c r="V173" s="85"/>
      <c r="W173" s="86"/>
      <c r="X173" s="86"/>
      <c r="Y173" s="86"/>
      <c r="Z173" s="86"/>
      <c r="AA173" s="86"/>
      <c r="AB173" s="86"/>
      <c r="AC173" s="86"/>
      <c r="AD173" s="86"/>
      <c r="AE173" s="86"/>
      <c r="AF173" s="86"/>
      <c r="AG173" s="86"/>
      <c r="AH173" s="86"/>
      <c r="AI173" s="86"/>
      <c r="AJ173" s="86"/>
      <c r="AK173" s="86"/>
      <c r="AL173" s="86"/>
      <c r="AM173" s="86"/>
      <c r="AN173" s="86"/>
      <c r="AO173" s="86"/>
    </row>
    <row r="174" ht="15.75" customHeight="1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5"/>
      <c r="U174" s="85"/>
      <c r="V174" s="85"/>
      <c r="W174" s="86"/>
      <c r="X174" s="86"/>
      <c r="Y174" s="86"/>
      <c r="Z174" s="86"/>
      <c r="AA174" s="86"/>
      <c r="AB174" s="86"/>
      <c r="AC174" s="86"/>
      <c r="AD174" s="86"/>
      <c r="AE174" s="86"/>
      <c r="AF174" s="86"/>
      <c r="AG174" s="86"/>
      <c r="AH174" s="86"/>
      <c r="AI174" s="86"/>
      <c r="AJ174" s="86"/>
      <c r="AK174" s="86"/>
      <c r="AL174" s="86"/>
      <c r="AM174" s="86"/>
      <c r="AN174" s="86"/>
      <c r="AO174" s="86"/>
    </row>
    <row r="175" ht="15.75" customHeight="1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5"/>
      <c r="U175" s="85"/>
      <c r="V175" s="85"/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  <c r="AG175" s="86"/>
      <c r="AH175" s="86"/>
      <c r="AI175" s="86"/>
      <c r="AJ175" s="86"/>
      <c r="AK175" s="86"/>
      <c r="AL175" s="86"/>
      <c r="AM175" s="86"/>
      <c r="AN175" s="86"/>
      <c r="AO175" s="86"/>
    </row>
    <row r="176" ht="15.75" customHeight="1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5"/>
      <c r="U176" s="85"/>
      <c r="V176" s="85"/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86"/>
      <c r="AI176" s="86"/>
      <c r="AJ176" s="86"/>
      <c r="AK176" s="86"/>
      <c r="AL176" s="86"/>
      <c r="AM176" s="86"/>
      <c r="AN176" s="86"/>
      <c r="AO176" s="86"/>
    </row>
    <row r="177" ht="15.75" customHeight="1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5"/>
      <c r="U177" s="85"/>
      <c r="V177" s="85"/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  <c r="AG177" s="86"/>
      <c r="AH177" s="86"/>
      <c r="AI177" s="86"/>
      <c r="AJ177" s="86"/>
      <c r="AK177" s="86"/>
      <c r="AL177" s="86"/>
      <c r="AM177" s="86"/>
      <c r="AN177" s="86"/>
      <c r="AO177" s="86"/>
    </row>
    <row r="178" ht="15.75" customHeight="1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5"/>
      <c r="U178" s="85"/>
      <c r="V178" s="85"/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L178" s="86"/>
      <c r="AM178" s="86"/>
      <c r="AN178" s="86"/>
      <c r="AO178" s="86"/>
    </row>
    <row r="179" ht="15.75" customHeight="1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5"/>
      <c r="U179" s="85"/>
      <c r="V179" s="85"/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  <c r="AG179" s="86"/>
      <c r="AH179" s="86"/>
      <c r="AI179" s="86"/>
      <c r="AJ179" s="86"/>
      <c r="AK179" s="86"/>
      <c r="AL179" s="86"/>
      <c r="AM179" s="86"/>
      <c r="AN179" s="86"/>
      <c r="AO179" s="86"/>
    </row>
    <row r="180" ht="15.75" customHeight="1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5"/>
      <c r="U180" s="85"/>
      <c r="V180" s="85"/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  <c r="AG180" s="86"/>
      <c r="AH180" s="86"/>
      <c r="AI180" s="86"/>
      <c r="AJ180" s="86"/>
      <c r="AK180" s="86"/>
      <c r="AL180" s="86"/>
      <c r="AM180" s="86"/>
      <c r="AN180" s="86"/>
      <c r="AO180" s="86"/>
    </row>
    <row r="181" ht="15.75" customHeight="1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5"/>
      <c r="U181" s="85"/>
      <c r="V181" s="85"/>
      <c r="W181" s="86"/>
      <c r="X181" s="86"/>
      <c r="Y181" s="86"/>
      <c r="Z181" s="86"/>
      <c r="AA181" s="86"/>
      <c r="AB181" s="86"/>
      <c r="AC181" s="86"/>
      <c r="AD181" s="86"/>
      <c r="AE181" s="86"/>
      <c r="AF181" s="86"/>
      <c r="AG181" s="86"/>
      <c r="AH181" s="86"/>
      <c r="AI181" s="86"/>
      <c r="AJ181" s="86"/>
      <c r="AK181" s="86"/>
      <c r="AL181" s="86"/>
      <c r="AM181" s="86"/>
      <c r="AN181" s="86"/>
      <c r="AO181" s="86"/>
    </row>
    <row r="182" ht="15.75" customHeight="1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5"/>
      <c r="U182" s="85"/>
      <c r="V182" s="85"/>
      <c r="W182" s="86"/>
      <c r="X182" s="86"/>
      <c r="Y182" s="86"/>
      <c r="Z182" s="86"/>
      <c r="AA182" s="86"/>
      <c r="AB182" s="86"/>
      <c r="AC182" s="86"/>
      <c r="AD182" s="86"/>
      <c r="AE182" s="86"/>
      <c r="AF182" s="86"/>
      <c r="AG182" s="86"/>
      <c r="AH182" s="86"/>
      <c r="AI182" s="86"/>
      <c r="AJ182" s="86"/>
      <c r="AK182" s="86"/>
      <c r="AL182" s="86"/>
      <c r="AM182" s="86"/>
      <c r="AN182" s="86"/>
      <c r="AO182" s="86"/>
    </row>
    <row r="183" ht="15.75" customHeight="1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5"/>
      <c r="U183" s="85"/>
      <c r="V183" s="85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86"/>
      <c r="AO183" s="86"/>
    </row>
    <row r="184" ht="15.75" customHeight="1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5"/>
      <c r="U184" s="85"/>
      <c r="V184" s="85"/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  <c r="AI184" s="86"/>
      <c r="AJ184" s="86"/>
      <c r="AK184" s="86"/>
      <c r="AL184" s="86"/>
      <c r="AM184" s="86"/>
      <c r="AN184" s="86"/>
      <c r="AO184" s="86"/>
    </row>
    <row r="185" ht="15.75" customHeight="1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5"/>
      <c r="U185" s="85"/>
      <c r="V185" s="85"/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  <c r="AI185" s="86"/>
      <c r="AJ185" s="86"/>
      <c r="AK185" s="86"/>
      <c r="AL185" s="86"/>
      <c r="AM185" s="86"/>
      <c r="AN185" s="86"/>
      <c r="AO185" s="86"/>
    </row>
    <row r="186" ht="15.75" customHeight="1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5"/>
      <c r="U186" s="85"/>
      <c r="V186" s="85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86"/>
      <c r="AO186" s="86"/>
    </row>
    <row r="187" ht="15.75" customHeight="1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5"/>
      <c r="U187" s="85"/>
      <c r="V187" s="85"/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  <c r="AG187" s="86"/>
      <c r="AH187" s="86"/>
      <c r="AI187" s="86"/>
      <c r="AJ187" s="86"/>
      <c r="AK187" s="86"/>
      <c r="AL187" s="86"/>
      <c r="AM187" s="86"/>
      <c r="AN187" s="86"/>
      <c r="AO187" s="86"/>
    </row>
    <row r="188" ht="15.75" customHeight="1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5"/>
      <c r="U188" s="85"/>
      <c r="V188" s="85"/>
      <c r="W188" s="86"/>
      <c r="X188" s="86"/>
      <c r="Y188" s="86"/>
      <c r="Z188" s="86"/>
      <c r="AA188" s="86"/>
      <c r="AB188" s="86"/>
      <c r="AC188" s="86"/>
      <c r="AD188" s="86"/>
      <c r="AE188" s="86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</row>
    <row r="189" ht="15.75" customHeight="1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5"/>
      <c r="U189" s="85"/>
      <c r="V189" s="85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6"/>
      <c r="AO189" s="86"/>
    </row>
    <row r="190" ht="15.75" customHeight="1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5"/>
      <c r="U190" s="85"/>
      <c r="V190" s="85"/>
      <c r="W190" s="86"/>
      <c r="X190" s="86"/>
      <c r="Y190" s="86"/>
      <c r="Z190" s="86"/>
      <c r="AA190" s="86"/>
      <c r="AB190" s="86"/>
      <c r="AC190" s="86"/>
      <c r="AD190" s="86"/>
      <c r="AE190" s="86"/>
      <c r="AF190" s="86"/>
      <c r="AG190" s="86"/>
      <c r="AH190" s="86"/>
      <c r="AI190" s="86"/>
      <c r="AJ190" s="86"/>
      <c r="AK190" s="86"/>
      <c r="AL190" s="86"/>
      <c r="AM190" s="86"/>
      <c r="AN190" s="86"/>
      <c r="AO190" s="86"/>
    </row>
    <row r="191" ht="15.75" customHeight="1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5"/>
      <c r="U191" s="85"/>
      <c r="V191" s="85"/>
      <c r="W191" s="86"/>
      <c r="X191" s="86"/>
      <c r="Y191" s="86"/>
      <c r="Z191" s="86"/>
      <c r="AA191" s="86"/>
      <c r="AB191" s="86"/>
      <c r="AC191" s="86"/>
      <c r="AD191" s="86"/>
      <c r="AE191" s="86"/>
      <c r="AF191" s="86"/>
      <c r="AG191" s="86"/>
      <c r="AH191" s="86"/>
      <c r="AI191" s="86"/>
      <c r="AJ191" s="86"/>
      <c r="AK191" s="86"/>
      <c r="AL191" s="86"/>
      <c r="AM191" s="86"/>
      <c r="AN191" s="86"/>
      <c r="AO191" s="86"/>
    </row>
    <row r="192" ht="15.75" customHeight="1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5"/>
      <c r="U192" s="85"/>
      <c r="V192" s="85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</row>
    <row r="193" ht="15.75" customHeight="1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5"/>
      <c r="U193" s="85"/>
      <c r="V193" s="85"/>
      <c r="W193" s="86"/>
      <c r="X193" s="86"/>
      <c r="Y193" s="86"/>
      <c r="Z193" s="86"/>
      <c r="AA193" s="86"/>
      <c r="AB193" s="86"/>
      <c r="AC193" s="86"/>
      <c r="AD193" s="86"/>
      <c r="AE193" s="86"/>
      <c r="AF193" s="86"/>
      <c r="AG193" s="86"/>
      <c r="AH193" s="86"/>
      <c r="AI193" s="86"/>
      <c r="AJ193" s="86"/>
      <c r="AK193" s="86"/>
      <c r="AL193" s="86"/>
      <c r="AM193" s="86"/>
      <c r="AN193" s="86"/>
      <c r="AO193" s="86"/>
    </row>
    <row r="194" ht="15.75" customHeight="1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5"/>
      <c r="U194" s="85"/>
      <c r="V194" s="85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</row>
    <row r="195" ht="15.75" customHeight="1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5"/>
      <c r="U195" s="85"/>
      <c r="V195" s="85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6"/>
      <c r="AH195" s="86"/>
      <c r="AI195" s="86"/>
      <c r="AJ195" s="86"/>
      <c r="AK195" s="86"/>
      <c r="AL195" s="86"/>
      <c r="AM195" s="86"/>
      <c r="AN195" s="86"/>
      <c r="AO195" s="86"/>
    </row>
    <row r="196" ht="15.75" customHeight="1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5"/>
      <c r="U196" s="85"/>
      <c r="V196" s="85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6"/>
      <c r="AO196" s="86"/>
    </row>
    <row r="197" ht="15.75" customHeight="1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5"/>
      <c r="U197" s="85"/>
      <c r="V197" s="85"/>
      <c r="W197" s="86"/>
      <c r="X197" s="86"/>
      <c r="Y197" s="86"/>
      <c r="Z197" s="86"/>
      <c r="AA197" s="86"/>
      <c r="AB197" s="86"/>
      <c r="AC197" s="86"/>
      <c r="AD197" s="86"/>
      <c r="AE197" s="86"/>
      <c r="AF197" s="86"/>
      <c r="AG197" s="86"/>
      <c r="AH197" s="86"/>
      <c r="AI197" s="86"/>
      <c r="AJ197" s="86"/>
      <c r="AK197" s="86"/>
      <c r="AL197" s="86"/>
      <c r="AM197" s="86"/>
      <c r="AN197" s="86"/>
      <c r="AO197" s="86"/>
    </row>
    <row r="198" ht="15.75" customHeight="1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5"/>
      <c r="U198" s="85"/>
      <c r="V198" s="85"/>
      <c r="W198" s="86"/>
      <c r="X198" s="86"/>
      <c r="Y198" s="86"/>
      <c r="Z198" s="86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</row>
    <row r="199" ht="15.75" customHeight="1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5"/>
      <c r="U199" s="85"/>
      <c r="V199" s="85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</row>
    <row r="200" ht="15.75" customHeight="1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5"/>
      <c r="U200" s="85"/>
      <c r="V200" s="85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</row>
    <row r="201" ht="15.75" customHeight="1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5"/>
      <c r="U201" s="85"/>
      <c r="V201" s="85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</row>
    <row r="202" ht="15.75" customHeight="1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5"/>
      <c r="U202" s="85"/>
      <c r="V202" s="85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</row>
    <row r="203" ht="15.75" customHeight="1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5"/>
      <c r="U203" s="85"/>
      <c r="V203" s="85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</row>
    <row r="204" ht="15.75" customHeight="1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5"/>
      <c r="U204" s="85"/>
      <c r="V204" s="85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</row>
    <row r="205" ht="15.75" customHeight="1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5"/>
      <c r="U205" s="85"/>
      <c r="V205" s="85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</row>
    <row r="206" ht="15.75" customHeight="1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5"/>
      <c r="U206" s="85"/>
      <c r="V206" s="85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</row>
    <row r="207" ht="15.75" customHeight="1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5"/>
      <c r="U207" s="85"/>
      <c r="V207" s="85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</row>
    <row r="208" ht="15.75" customHeight="1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5"/>
      <c r="U208" s="85"/>
      <c r="V208" s="85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</row>
    <row r="209" ht="15.75" customHeight="1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5"/>
      <c r="U209" s="85"/>
      <c r="V209" s="85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</row>
    <row r="210" ht="15.75" customHeight="1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5"/>
      <c r="U210" s="85"/>
      <c r="V210" s="85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</row>
    <row r="211" ht="15.75" customHeight="1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5"/>
      <c r="U211" s="85"/>
      <c r="V211" s="85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</row>
    <row r="212" ht="15.75" customHeight="1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5"/>
      <c r="U212" s="85"/>
      <c r="V212" s="85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</row>
    <row r="213" ht="15.75" customHeight="1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5"/>
      <c r="U213" s="85"/>
      <c r="V213" s="85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</row>
    <row r="214" ht="15.75" customHeight="1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5"/>
      <c r="U214" s="85"/>
      <c r="V214" s="85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</row>
    <row r="215" ht="15.75" customHeight="1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5"/>
      <c r="U215" s="85"/>
      <c r="V215" s="85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</row>
    <row r="216" ht="15.75" customHeight="1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5"/>
      <c r="U216" s="85"/>
      <c r="V216" s="85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</row>
    <row r="217" ht="15.75" customHeight="1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</row>
    <row r="218" ht="15.75" customHeight="1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</row>
    <row r="219" ht="15.75" customHeight="1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</row>
    <row r="220" ht="15.75" customHeight="1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</row>
    <row r="221" ht="15.75" customHeight="1">
      <c r="A221" s="86"/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86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</row>
    <row r="222" ht="15.75" customHeight="1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86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</row>
    <row r="223" ht="15.75" customHeight="1">
      <c r="A223" s="86"/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86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</row>
    <row r="224" ht="15.75" customHeight="1">
      <c r="A224" s="86"/>
      <c r="M224" s="86"/>
      <c r="N224" s="86"/>
      <c r="O224" s="86"/>
      <c r="P224" s="86"/>
      <c r="Q224" s="86"/>
      <c r="R224" s="86"/>
      <c r="S224" s="86"/>
      <c r="T224" s="86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</row>
    <row r="225" ht="15.75" customHeight="1">
      <c r="A225" s="86"/>
      <c r="M225" s="86"/>
      <c r="N225" s="86"/>
      <c r="O225" s="86"/>
      <c r="P225" s="86"/>
      <c r="Q225" s="86"/>
      <c r="R225" s="86"/>
      <c r="S225" s="86"/>
      <c r="T225" s="86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</row>
    <row r="226" ht="15.75" customHeight="1">
      <c r="A226" s="86"/>
      <c r="M226" s="86"/>
      <c r="N226" s="86"/>
      <c r="O226" s="86"/>
      <c r="P226" s="86"/>
      <c r="Q226" s="86"/>
      <c r="R226" s="86"/>
      <c r="S226" s="86"/>
      <c r="T226" s="86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45660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45660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12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9</v>
      </c>
      <c r="AJ3" s="27">
        <f t="array" ref="AJ3">SUM(('ТУР5'!home=AF3)*('ТУР5'!homescore&lt;'ТУР5'!visitorscore),('ТУР5'!visitor=AF3)*('ТУР5'!visitorscore&lt;'ТУР5'!homescore))</f>
        <v>7</v>
      </c>
      <c r="AK3" s="22">
        <f t="array" ref="AK3">SUMIF('ТУР5'!home,AF3,'ТУР5'!homescore)+SUMIF('ТУР5'!visitor,AF3,'ТУР5'!visitorscore)</f>
        <v>44</v>
      </c>
      <c r="AL3" s="27">
        <f t="array" ref="AL3">SUMIF('ТУР5'!home,AF3,'ТУР5'!visitorscore)+SUMIF('ТУР5'!visitor,AF3,'ТУР5'!homescore)</f>
        <v>41</v>
      </c>
      <c r="AM3" s="27">
        <f t="shared" ref="AM3:AM5" si="2">AK3-AL3</f>
        <v>3</v>
      </c>
      <c r="AN3" s="22">
        <f t="array" ref="AN3">AH3*Options!$B$2+AI3*Options!$B$3+AJ3*Options!$B$4+VLOOKUP(AF3,$E$4:$F$8,2,0)</f>
        <v>45</v>
      </c>
      <c r="AO3" s="28">
        <f t="shared" ref="AO3:AO5" si="3">AK3+AM3*10000+AN3*100000000</f>
        <v>4500030044</v>
      </c>
    </row>
    <row r="4">
      <c r="A4" s="12"/>
      <c r="B4" s="12"/>
      <c r="C4" s="130" t="s">
        <v>52</v>
      </c>
      <c r="D4" s="108" t="s">
        <v>25</v>
      </c>
      <c r="E4" s="31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9</v>
      </c>
      <c r="Y4" s="20">
        <f t="array" ref="Y4">VLOOKUP($U4,$AF$3:$AN$5,5,0)</f>
        <v>7</v>
      </c>
      <c r="Z4" s="20">
        <f t="array" ref="Z4">VLOOKUP($U4,$AF$3:$AN$5,6,0)</f>
        <v>44</v>
      </c>
      <c r="AA4" s="20">
        <f t="array" ref="AA4">VLOOKUP($U4,$AF$3:$AN$5,7,0)</f>
        <v>41</v>
      </c>
      <c r="AB4" s="20">
        <f t="array" ref="AB4">VLOOKUP($U4,$AF$3:$AN$5,8,0)</f>
        <v>3</v>
      </c>
      <c r="AC4" s="20">
        <f t="array" ref="AC4">VLOOKUP($U4,$AF$3:$AN$5,9,0)</f>
        <v>45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6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9</v>
      </c>
      <c r="AJ4" s="27">
        <f t="array" ref="AJ4">SUM(('ТУР5'!home=AF4)*('ТУР5'!homescore&lt;'ТУР5'!visitorscore),('ТУР5'!visitor=AF4)*('ТУР5'!visitorscore&lt;'ТУР5'!homescore))</f>
        <v>13</v>
      </c>
      <c r="AK4" s="22">
        <f t="array" ref="AK4">SUMIF('ТУР5'!home,AF4,'ТУР5'!homescore)+SUMIF('ТУР5'!visitor,AF4,'ТУР5'!visitorscore)</f>
        <v>31</v>
      </c>
      <c r="AL4" s="27">
        <f t="array" ref="AL4">SUMIF('ТУР5'!home,AF4,'ТУР5'!visitorscore)+SUMIF('ТУР5'!visitor,AF4,'ТУР5'!homescore)</f>
        <v>37</v>
      </c>
      <c r="AM4" s="27">
        <f t="shared" si="2"/>
        <v>-6</v>
      </c>
      <c r="AN4" s="22">
        <f t="array" ref="AN4">AH4*Options!$B$2+AI4*Options!$B$3+AJ4*Options!$B$4+VLOOKUP(AF4,$E$4:$F$8,2,0)</f>
        <v>27</v>
      </c>
      <c r="AO4" s="28">
        <f t="shared" si="3"/>
        <v>2699940031</v>
      </c>
    </row>
    <row r="5">
      <c r="A5" s="12"/>
      <c r="B5" s="12"/>
      <c r="C5" s="130" t="s">
        <v>55</v>
      </c>
      <c r="D5" s="108" t="s">
        <v>28</v>
      </c>
      <c r="E5" s="31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6</v>
      </c>
      <c r="Y5" s="20">
        <f t="array" ref="Y5">VLOOKUP($U5,$AF$3:$AN$5,5,0)</f>
        <v>10</v>
      </c>
      <c r="Z5" s="20">
        <f t="array" ref="Z5">VLOOKUP($U5,$AF$3:$AN$5,6,0)</f>
        <v>41</v>
      </c>
      <c r="AA5" s="20">
        <f t="array" ref="AA5">VLOOKUP($U5,$AF$3:$AN$5,7,0)</f>
        <v>38</v>
      </c>
      <c r="AB5" s="20">
        <f t="array" ref="AB5">VLOOKUP($U5,$AF$3:$AN$5,8,0)</f>
        <v>3</v>
      </c>
      <c r="AC5" s="20">
        <f t="array" ref="AC5">VLOOKUP($U5,$AF$3:$AN$5,9,0)</f>
        <v>42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12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6</v>
      </c>
      <c r="AJ5" s="27">
        <f t="array" ref="AJ5">SUM(('ТУР5'!home=AF5)*('ТУР5'!homescore&lt;'ТУР5'!visitorscore),('ТУР5'!visitor=AF5)*('ТУР5'!visitorscore&lt;'ТУР5'!homescore))</f>
        <v>10</v>
      </c>
      <c r="AK5" s="22">
        <f t="array" ref="AK5">SUMIF('ТУР5'!home,AF5,'ТУР5'!homescore)+SUMIF('ТУР5'!visitor,AF5,'ТУР5'!visitorscore)</f>
        <v>41</v>
      </c>
      <c r="AL5" s="27">
        <f t="array" ref="AL5">SUMIF('ТУР5'!home,AF5,'ТУР5'!visitorscore)+SUMIF('ТУР5'!visitor,AF5,'ТУР5'!homescore)</f>
        <v>38</v>
      </c>
      <c r="AM5" s="27">
        <f t="shared" si="2"/>
        <v>3</v>
      </c>
      <c r="AN5" s="22">
        <f t="array" ref="AN5">AH5*Options!$B$2+AI5*Options!$B$3+AJ5*Options!$B$4+VLOOKUP(AF5,$E$4:$F$8,2,0)</f>
        <v>42</v>
      </c>
      <c r="AO5" s="28">
        <f t="shared" si="3"/>
        <v>4200030041</v>
      </c>
    </row>
    <row r="6">
      <c r="A6" s="12"/>
      <c r="B6" s="12"/>
      <c r="C6" s="130" t="s">
        <v>57</v>
      </c>
      <c r="D6" s="108" t="s">
        <v>31</v>
      </c>
      <c r="E6" s="33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9</v>
      </c>
      <c r="Y6" s="20">
        <f t="array" ref="Y6">VLOOKUP($U6,$AF$3:$AN$5,5,0)</f>
        <v>13</v>
      </c>
      <c r="Z6" s="20">
        <f t="array" ref="Z6">VLOOKUP($U6,$AF$3:$AN$5,6,0)</f>
        <v>31</v>
      </c>
      <c r="AA6" s="20">
        <f t="array" ref="AA6">VLOOKUP($U6,$AF$3:$AN$5,7,0)</f>
        <v>37</v>
      </c>
      <c r="AB6" s="20">
        <f t="array" ref="AB6">VLOOKUP($U6,$AF$3:$AN$5,8,0)</f>
        <v>-6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0.8333333333333334</v>
      </c>
      <c r="C12" s="46" t="str">
        <f t="shared" ref="C12:C14" si="4">TRIM($D$4)</f>
        <v>Канада</v>
      </c>
      <c r="D12" s="46" t="str">
        <f t="shared" ref="D12:D17" si="5">TRIM($D$5)</f>
        <v>США</v>
      </c>
      <c r="E12" s="46" t="str">
        <f t="shared" ref="E12:E14" si="6">$E$4</f>
        <v>MBK</v>
      </c>
      <c r="F12" s="46" t="str">
        <f t="shared" ref="F12:F17" si="7">$E$5</f>
        <v>Mutabor102</v>
      </c>
      <c r="G12" s="39">
        <f t="shared" ref="G12:G53" si="8">SUM(K12)</f>
        <v>1</v>
      </c>
      <c r="H12" s="19"/>
      <c r="I12" s="39">
        <f t="shared" ref="I12:I18" si="9">SUM(L12)</f>
        <v>1</v>
      </c>
      <c r="J12" s="19"/>
      <c r="K12" s="46">
        <v>1.0</v>
      </c>
      <c r="L12" s="46">
        <v>1.0</v>
      </c>
      <c r="M12" s="12"/>
      <c r="N12" s="12"/>
      <c r="O12" s="12"/>
      <c r="P12" s="12"/>
      <c r="Q12" s="12"/>
      <c r="R12" s="12"/>
      <c r="S12" s="12"/>
      <c r="T12" s="47">
        <v>286.0</v>
      </c>
      <c r="U12" s="48" t="str">
        <f t="shared" ref="U12:U53" si="10">TEXT(B12,"h:mm")&amp;" "&amp;($C$1)&amp;" ("&amp;C12&amp;") "&amp;E12&amp;" "&amp;" - ("&amp;D12&amp;") "&amp;F12&amp;""</f>
        <v>20:00 Bullet shot Cup (Канада) MBK  - (США) Mutabor102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0.8361111111111111</v>
      </c>
      <c r="C13" s="46" t="str">
        <f t="shared" si="4"/>
        <v>Канада</v>
      </c>
      <c r="D13" s="46" t="str">
        <f t="shared" si="5"/>
        <v>США</v>
      </c>
      <c r="E13" s="46" t="str">
        <f t="shared" si="6"/>
        <v>MBK</v>
      </c>
      <c r="F13" s="46" t="str">
        <f t="shared" si="7"/>
        <v>Mutabor102</v>
      </c>
      <c r="G13" s="39">
        <f t="shared" si="8"/>
        <v>2</v>
      </c>
      <c r="H13" s="19"/>
      <c r="I13" s="39">
        <f t="shared" si="9"/>
        <v>2</v>
      </c>
      <c r="J13" s="19"/>
      <c r="K13" s="46">
        <v>2.0</v>
      </c>
      <c r="L13" s="46">
        <v>2.0</v>
      </c>
      <c r="M13" s="12"/>
      <c r="N13" s="12"/>
      <c r="O13" s="12"/>
      <c r="P13" s="12"/>
      <c r="Q13" s="12"/>
      <c r="R13" s="12"/>
      <c r="S13" s="12"/>
      <c r="T13" s="47">
        <v>287.0</v>
      </c>
      <c r="U13" s="48" t="str">
        <f t="shared" si="10"/>
        <v>20:04 Bullet shot Cup (Канада) MBK  - (США) Mutabor102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0.8388888888888889</v>
      </c>
      <c r="C14" s="46" t="str">
        <f t="shared" si="4"/>
        <v>Канада</v>
      </c>
      <c r="D14" s="46" t="str">
        <f t="shared" si="5"/>
        <v>США</v>
      </c>
      <c r="E14" s="46" t="str">
        <f t="shared" si="6"/>
        <v>MBK</v>
      </c>
      <c r="F14" s="46" t="str">
        <f t="shared" si="7"/>
        <v>Mutabor102</v>
      </c>
      <c r="G14" s="39">
        <f t="shared" si="8"/>
        <v>2</v>
      </c>
      <c r="H14" s="19"/>
      <c r="I14" s="39">
        <f t="shared" si="9"/>
        <v>1</v>
      </c>
      <c r="J14" s="19"/>
      <c r="K14" s="46">
        <v>2.0</v>
      </c>
      <c r="L14" s="46">
        <v>1.0</v>
      </c>
      <c r="M14" s="12"/>
      <c r="N14" s="12"/>
      <c r="O14" s="12"/>
      <c r="P14" s="12"/>
      <c r="Q14" s="12"/>
      <c r="R14" s="12"/>
      <c r="S14" s="12"/>
      <c r="T14" s="47">
        <v>288.0</v>
      </c>
      <c r="U14" s="48" t="str">
        <f t="shared" si="10"/>
        <v>20:08 Bullet shot Cup (Канада) MBK  - (США) Mutabor102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0.8416666666666667</v>
      </c>
      <c r="C15" s="50" t="str">
        <f t="shared" ref="C15:C20" si="12">TRIM($D$6)</f>
        <v>Швеция</v>
      </c>
      <c r="D15" s="46" t="str">
        <f t="shared" si="5"/>
        <v>США</v>
      </c>
      <c r="E15" s="50" t="str">
        <f t="shared" ref="E15:E20" si="13">$E$6</f>
        <v>Djack</v>
      </c>
      <c r="F15" s="46" t="str">
        <f t="shared" si="7"/>
        <v>Mutabor102</v>
      </c>
      <c r="G15" s="39">
        <f t="shared" si="8"/>
        <v>0</v>
      </c>
      <c r="H15" s="19"/>
      <c r="I15" s="39">
        <f t="shared" si="9"/>
        <v>2</v>
      </c>
      <c r="J15" s="19"/>
      <c r="K15" s="46">
        <v>0.0</v>
      </c>
      <c r="L15" s="46">
        <v>2.0</v>
      </c>
      <c r="M15" s="12"/>
      <c r="N15" s="12"/>
      <c r="O15" s="12"/>
      <c r="P15" s="12"/>
      <c r="Q15" s="12"/>
      <c r="R15" s="12"/>
      <c r="S15" s="12"/>
      <c r="T15" s="47">
        <v>289.0</v>
      </c>
      <c r="U15" s="48" t="str">
        <f t="shared" si="10"/>
        <v>20:12 Bullet shot Cup (Швеция) Djack  - (США) Mutabor102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0.8444444444444444</v>
      </c>
      <c r="C16" s="50" t="str">
        <f t="shared" si="12"/>
        <v>Швеция</v>
      </c>
      <c r="D16" s="46" t="str">
        <f t="shared" si="5"/>
        <v>США</v>
      </c>
      <c r="E16" s="50" t="str">
        <f t="shared" si="13"/>
        <v>Djack</v>
      </c>
      <c r="F16" s="46" t="str">
        <f t="shared" si="7"/>
        <v>Mutabor102</v>
      </c>
      <c r="G16" s="39">
        <f t="shared" si="8"/>
        <v>1</v>
      </c>
      <c r="H16" s="19"/>
      <c r="I16" s="39">
        <f t="shared" si="9"/>
        <v>1</v>
      </c>
      <c r="J16" s="19"/>
      <c r="K16" s="46">
        <v>1.0</v>
      </c>
      <c r="L16" s="46">
        <v>1.0</v>
      </c>
      <c r="M16" s="12"/>
      <c r="N16" s="12"/>
      <c r="O16" s="12"/>
      <c r="P16" s="12"/>
      <c r="Q16" s="12"/>
      <c r="R16" s="12"/>
      <c r="S16" s="12"/>
      <c r="T16" s="47">
        <v>290.0</v>
      </c>
      <c r="U16" s="48" t="str">
        <f t="shared" si="10"/>
        <v>20:16 Bullet shot Cup (Швеция) Djack  - (США) Mutabor102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0.8472222222222222</v>
      </c>
      <c r="C17" s="50" t="str">
        <f t="shared" si="12"/>
        <v>Швеция</v>
      </c>
      <c r="D17" s="46" t="str">
        <f t="shared" si="5"/>
        <v>США</v>
      </c>
      <c r="E17" s="50" t="str">
        <f t="shared" si="13"/>
        <v>Djack</v>
      </c>
      <c r="F17" s="46" t="str">
        <f t="shared" si="7"/>
        <v>Mutabor102</v>
      </c>
      <c r="G17" s="39">
        <f t="shared" si="8"/>
        <v>0</v>
      </c>
      <c r="H17" s="19"/>
      <c r="I17" s="39">
        <f t="shared" si="9"/>
        <v>1</v>
      </c>
      <c r="J17" s="19"/>
      <c r="K17" s="46">
        <v>0.0</v>
      </c>
      <c r="L17" s="46">
        <v>1.0</v>
      </c>
      <c r="M17" s="12"/>
      <c r="N17" s="12"/>
      <c r="O17" s="12"/>
      <c r="P17" s="12"/>
      <c r="Q17" s="12"/>
      <c r="R17" s="12"/>
      <c r="S17" s="12"/>
      <c r="T17" s="47">
        <v>291.0</v>
      </c>
      <c r="U17" s="48" t="str">
        <f t="shared" si="10"/>
        <v>20:20 Bullet shot Cup (Швеция) Djack  - (США) Mutabor102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0.85</v>
      </c>
      <c r="C18" s="50" t="str">
        <f t="shared" si="12"/>
        <v>Швеция</v>
      </c>
      <c r="D18" s="50" t="str">
        <f t="shared" ref="D18:D23" si="14">TRIM($D$4)</f>
        <v>Канада</v>
      </c>
      <c r="E18" s="50" t="str">
        <f t="shared" si="13"/>
        <v>Djack</v>
      </c>
      <c r="F18" s="46" t="str">
        <f t="shared" ref="F18:F23" si="15">$E$4</f>
        <v>MBK</v>
      </c>
      <c r="G18" s="39">
        <f t="shared" si="8"/>
        <v>1</v>
      </c>
      <c r="H18" s="19"/>
      <c r="I18" s="39">
        <f t="shared" si="9"/>
        <v>2</v>
      </c>
      <c r="J18" s="19"/>
      <c r="K18" s="46">
        <v>1.0</v>
      </c>
      <c r="L18" s="46">
        <v>2.0</v>
      </c>
      <c r="M18" s="12"/>
      <c r="N18" s="12"/>
      <c r="O18" s="12"/>
      <c r="P18" s="12"/>
      <c r="Q18" s="12"/>
      <c r="R18" s="12"/>
      <c r="S18" s="12"/>
      <c r="T18" s="47">
        <v>292.0</v>
      </c>
      <c r="U18" s="48" t="str">
        <f t="shared" si="10"/>
        <v>20:24 Bullet shot Cup (Швеция) Djack  - (Канада) MBK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0.8527777777777777</v>
      </c>
      <c r="C19" s="50" t="str">
        <f t="shared" si="12"/>
        <v>Швеция</v>
      </c>
      <c r="D19" s="50" t="str">
        <f t="shared" si="14"/>
        <v>Канада</v>
      </c>
      <c r="E19" s="50" t="str">
        <f t="shared" si="13"/>
        <v>Djack</v>
      </c>
      <c r="F19" s="46" t="str">
        <f t="shared" si="15"/>
        <v>MBK</v>
      </c>
      <c r="G19" s="39">
        <f t="shared" si="8"/>
        <v>2</v>
      </c>
      <c r="H19" s="19"/>
      <c r="I19" s="39">
        <f t="shared" ref="I19:I23" si="16">SUM(L19,O19)</f>
        <v>0</v>
      </c>
      <c r="J19" s="19"/>
      <c r="K19" s="46">
        <v>2.0</v>
      </c>
      <c r="L19" s="46">
        <v>0.0</v>
      </c>
      <c r="M19" s="12"/>
      <c r="N19" s="12"/>
      <c r="O19" s="12"/>
      <c r="P19" s="12"/>
      <c r="Q19" s="12"/>
      <c r="R19" s="12"/>
      <c r="S19" s="12"/>
      <c r="T19" s="47">
        <v>293.0</v>
      </c>
      <c r="U19" s="48" t="str">
        <f t="shared" si="10"/>
        <v>20:28 Bullet shot Cup (Швеция) Djack  - (Канада) MBK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0.8555555555555555</v>
      </c>
      <c r="C20" s="50" t="str">
        <f t="shared" si="12"/>
        <v>Швеция</v>
      </c>
      <c r="D20" s="50" t="str">
        <f t="shared" si="14"/>
        <v>Канада</v>
      </c>
      <c r="E20" s="50" t="str">
        <f t="shared" si="13"/>
        <v>Djack</v>
      </c>
      <c r="F20" s="46" t="str">
        <f t="shared" si="15"/>
        <v>MBK</v>
      </c>
      <c r="G20" s="39">
        <f t="shared" si="8"/>
        <v>2</v>
      </c>
      <c r="H20" s="19"/>
      <c r="I20" s="39">
        <f t="shared" si="16"/>
        <v>1</v>
      </c>
      <c r="J20" s="19"/>
      <c r="K20" s="46">
        <v>2.0</v>
      </c>
      <c r="L20" s="46">
        <v>1.0</v>
      </c>
      <c r="M20" s="12"/>
      <c r="N20" s="12"/>
      <c r="O20" s="12"/>
      <c r="P20" s="12"/>
      <c r="Q20" s="12"/>
      <c r="R20" s="12"/>
      <c r="S20" s="12"/>
      <c r="T20" s="47">
        <v>294.0</v>
      </c>
      <c r="U20" s="48" t="str">
        <f t="shared" si="10"/>
        <v>20:32 Bullet shot Cup (Швеция) Djack  - (Канада) MBK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0.8583333333333333</v>
      </c>
      <c r="C21" s="46" t="str">
        <f t="shared" ref="C21:C26" si="17">TRIM($D$5)</f>
        <v>США</v>
      </c>
      <c r="D21" s="50" t="str">
        <f t="shared" si="14"/>
        <v>Канада</v>
      </c>
      <c r="E21" s="46" t="str">
        <f t="shared" ref="E21:E26" si="18">$E$5</f>
        <v>Mutabor102</v>
      </c>
      <c r="F21" s="46" t="str">
        <f t="shared" si="15"/>
        <v>MBK</v>
      </c>
      <c r="G21" s="39">
        <f t="shared" si="8"/>
        <v>2</v>
      </c>
      <c r="H21" s="19"/>
      <c r="I21" s="39">
        <f t="shared" si="16"/>
        <v>0</v>
      </c>
      <c r="J21" s="19"/>
      <c r="K21" s="46">
        <v>2.0</v>
      </c>
      <c r="L21" s="46">
        <v>0.0</v>
      </c>
      <c r="M21" s="12"/>
      <c r="N21" s="12"/>
      <c r="O21" s="12"/>
      <c r="P21" s="12"/>
      <c r="Q21" s="12"/>
      <c r="R21" s="12"/>
      <c r="S21" s="12"/>
      <c r="T21" s="47">
        <v>295.0</v>
      </c>
      <c r="U21" s="48" t="str">
        <f t="shared" si="10"/>
        <v>20:36 Bullet shot Cup (США) Mutabor102  - (Канада) MBK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0.8611111111111112</v>
      </c>
      <c r="C22" s="46" t="str">
        <f t="shared" si="17"/>
        <v>США</v>
      </c>
      <c r="D22" s="50" t="str">
        <f t="shared" si="14"/>
        <v>Канада</v>
      </c>
      <c r="E22" s="46" t="str">
        <f t="shared" si="18"/>
        <v>Mutabor102</v>
      </c>
      <c r="F22" s="46" t="str">
        <f t="shared" si="15"/>
        <v>MBK</v>
      </c>
      <c r="G22" s="39">
        <f t="shared" si="8"/>
        <v>1</v>
      </c>
      <c r="H22" s="19"/>
      <c r="I22" s="39">
        <f t="shared" si="16"/>
        <v>1</v>
      </c>
      <c r="J22" s="19"/>
      <c r="K22" s="46">
        <v>1.0</v>
      </c>
      <c r="L22" s="46">
        <v>1.0</v>
      </c>
      <c r="M22" s="12"/>
      <c r="N22" s="12"/>
      <c r="O22" s="12"/>
      <c r="P22" s="12"/>
      <c r="Q22" s="12"/>
      <c r="R22" s="12"/>
      <c r="S22" s="12"/>
      <c r="T22" s="47">
        <v>296.0</v>
      </c>
      <c r="U22" s="48" t="str">
        <f t="shared" si="10"/>
        <v>20:40 Bullet shot Cup (США) Mutabor102  - (Канада) MBK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0.8638888888888889</v>
      </c>
      <c r="C23" s="46" t="str">
        <f t="shared" si="17"/>
        <v>США</v>
      </c>
      <c r="D23" s="50" t="str">
        <f t="shared" si="14"/>
        <v>Канада</v>
      </c>
      <c r="E23" s="46" t="str">
        <f t="shared" si="18"/>
        <v>Mutabor102</v>
      </c>
      <c r="F23" s="46" t="str">
        <f t="shared" si="15"/>
        <v>MBK</v>
      </c>
      <c r="G23" s="39">
        <f t="shared" si="8"/>
        <v>1</v>
      </c>
      <c r="H23" s="19"/>
      <c r="I23" s="39">
        <f t="shared" si="16"/>
        <v>2</v>
      </c>
      <c r="J23" s="19"/>
      <c r="K23" s="46">
        <v>1.0</v>
      </c>
      <c r="L23" s="46">
        <v>2.0</v>
      </c>
      <c r="M23" s="12"/>
      <c r="N23" s="12"/>
      <c r="O23" s="12"/>
      <c r="P23" s="12"/>
      <c r="Q23" s="12"/>
      <c r="R23" s="12"/>
      <c r="S23" s="12"/>
      <c r="T23" s="47">
        <v>297.0</v>
      </c>
      <c r="U23" s="48" t="str">
        <f t="shared" si="10"/>
        <v>20:44 Bullet shot Cup (США) Mutabor102  - (Канада) MBK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0.8666666666666667</v>
      </c>
      <c r="C24" s="46" t="str">
        <f t="shared" si="17"/>
        <v>США</v>
      </c>
      <c r="D24" s="50" t="str">
        <f t="shared" ref="D24:D29" si="19">TRIM($D$6)</f>
        <v>Швеция</v>
      </c>
      <c r="E24" s="46" t="str">
        <f t="shared" si="18"/>
        <v>Mutabor102</v>
      </c>
      <c r="F24" s="50" t="str">
        <f t="shared" ref="F24:F29" si="20">$E$6</f>
        <v>Djack</v>
      </c>
      <c r="G24" s="39">
        <f t="shared" si="8"/>
        <v>2</v>
      </c>
      <c r="H24" s="19"/>
      <c r="I24" s="39">
        <f t="shared" ref="I24:I30" si="21">SUM(L24)</f>
        <v>2</v>
      </c>
      <c r="J24" s="19"/>
      <c r="K24" s="46">
        <v>2.0</v>
      </c>
      <c r="L24" s="46">
        <v>2.0</v>
      </c>
      <c r="M24" s="12"/>
      <c r="N24" s="12"/>
      <c r="O24" s="12"/>
      <c r="P24" s="12"/>
      <c r="Q24" s="12"/>
      <c r="R24" s="12"/>
      <c r="S24" s="12"/>
      <c r="T24" s="47">
        <v>298.0</v>
      </c>
      <c r="U24" s="48" t="str">
        <f t="shared" si="10"/>
        <v>20:48 Bullet shot Cup (США) Mutabor102  - (Швеция) Djack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0.8694444444444445</v>
      </c>
      <c r="C25" s="46" t="str">
        <f t="shared" si="17"/>
        <v>США</v>
      </c>
      <c r="D25" s="50" t="str">
        <f t="shared" si="19"/>
        <v>Швеция</v>
      </c>
      <c r="E25" s="46" t="str">
        <f t="shared" si="18"/>
        <v>Mutabor102</v>
      </c>
      <c r="F25" s="50" t="str">
        <f t="shared" si="20"/>
        <v>Djack</v>
      </c>
      <c r="G25" s="39">
        <f t="shared" si="8"/>
        <v>0</v>
      </c>
      <c r="H25" s="19"/>
      <c r="I25" s="39">
        <f t="shared" si="21"/>
        <v>1</v>
      </c>
      <c r="J25" s="19"/>
      <c r="K25" s="73">
        <v>0.0</v>
      </c>
      <c r="L25" s="46">
        <v>1.0</v>
      </c>
      <c r="M25" s="12"/>
      <c r="N25" s="12"/>
      <c r="O25" s="12"/>
      <c r="P25" s="12"/>
      <c r="Q25" s="12"/>
      <c r="R25" s="12"/>
      <c r="S25" s="12"/>
      <c r="T25" s="47">
        <v>299.0</v>
      </c>
      <c r="U25" s="48" t="str">
        <f t="shared" si="10"/>
        <v>20:52 Bullet shot Cup (США) Mutabor102  - (Швеция) Djack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0.8722222222222222</v>
      </c>
      <c r="C26" s="46" t="str">
        <f t="shared" si="17"/>
        <v>США</v>
      </c>
      <c r="D26" s="50" t="str">
        <f t="shared" si="19"/>
        <v>Швеция</v>
      </c>
      <c r="E26" s="46" t="str">
        <f t="shared" si="18"/>
        <v>Mutabor102</v>
      </c>
      <c r="F26" s="50" t="str">
        <f t="shared" si="20"/>
        <v>Djack</v>
      </c>
      <c r="G26" s="74">
        <f t="shared" si="8"/>
        <v>2</v>
      </c>
      <c r="H26" s="19"/>
      <c r="I26" s="39">
        <f t="shared" si="21"/>
        <v>0</v>
      </c>
      <c r="J26" s="19"/>
      <c r="K26" s="46">
        <v>2.0</v>
      </c>
      <c r="L26" s="46">
        <v>0.0</v>
      </c>
      <c r="M26" s="12"/>
      <c r="N26" s="12"/>
      <c r="O26" s="12"/>
      <c r="P26" s="12"/>
      <c r="Q26" s="12"/>
      <c r="R26" s="12"/>
      <c r="S26" s="12"/>
      <c r="T26" s="47">
        <v>300.0</v>
      </c>
      <c r="U26" s="48" t="str">
        <f t="shared" si="10"/>
        <v>20:56 Bullet shot Cup (США) Mutabor102  - (Швеция) Djack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0.875</v>
      </c>
      <c r="C27" s="50" t="str">
        <f t="shared" ref="C27:C32" si="22">TRIM($D$4)</f>
        <v>Канада</v>
      </c>
      <c r="D27" s="50" t="str">
        <f t="shared" si="19"/>
        <v>Швеция</v>
      </c>
      <c r="E27" s="46" t="str">
        <f t="shared" ref="E27:E32" si="23">$E$4</f>
        <v>MBK</v>
      </c>
      <c r="F27" s="50" t="str">
        <f t="shared" si="20"/>
        <v>Djack</v>
      </c>
      <c r="G27" s="39">
        <f t="shared" si="8"/>
        <v>2</v>
      </c>
      <c r="H27" s="19"/>
      <c r="I27" s="39">
        <f t="shared" si="21"/>
        <v>2</v>
      </c>
      <c r="J27" s="19"/>
      <c r="K27" s="46">
        <v>2.0</v>
      </c>
      <c r="L27" s="46">
        <v>2.0</v>
      </c>
      <c r="M27" s="12"/>
      <c r="N27" s="12"/>
      <c r="O27" s="12"/>
      <c r="P27" s="12"/>
      <c r="Q27" s="12"/>
      <c r="R27" s="12"/>
      <c r="S27" s="12"/>
      <c r="T27" s="47">
        <v>301.0</v>
      </c>
      <c r="U27" s="48" t="str">
        <f t="shared" si="10"/>
        <v>21:00 Bullet shot Cup (Канада) MBK  - (Швеция) Djack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0.8777777777777778</v>
      </c>
      <c r="C28" s="50" t="str">
        <f t="shared" si="22"/>
        <v>Канада</v>
      </c>
      <c r="D28" s="50" t="str">
        <f t="shared" si="19"/>
        <v>Швеция</v>
      </c>
      <c r="E28" s="46" t="str">
        <f t="shared" si="23"/>
        <v>MBK</v>
      </c>
      <c r="F28" s="50" t="str">
        <f t="shared" si="20"/>
        <v>Djack</v>
      </c>
      <c r="G28" s="39">
        <f t="shared" si="8"/>
        <v>1</v>
      </c>
      <c r="H28" s="19"/>
      <c r="I28" s="39">
        <f t="shared" si="21"/>
        <v>2</v>
      </c>
      <c r="J28" s="19"/>
      <c r="K28" s="46">
        <v>1.0</v>
      </c>
      <c r="L28" s="46">
        <v>2.0</v>
      </c>
      <c r="M28" s="12"/>
      <c r="N28" s="12"/>
      <c r="O28" s="12"/>
      <c r="P28" s="12"/>
      <c r="Q28" s="12"/>
      <c r="R28" s="12"/>
      <c r="S28" s="12"/>
      <c r="T28" s="47">
        <v>302.0</v>
      </c>
      <c r="U28" s="48" t="str">
        <f t="shared" si="10"/>
        <v>21:04 Bullet shot Cup (Канада) MBK  - (Швеция) Djack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0.8805555555555555</v>
      </c>
      <c r="C29" s="50" t="str">
        <f t="shared" si="22"/>
        <v>Канада</v>
      </c>
      <c r="D29" s="50" t="str">
        <f t="shared" si="19"/>
        <v>Швеция</v>
      </c>
      <c r="E29" s="46" t="str">
        <f t="shared" si="23"/>
        <v>MBK</v>
      </c>
      <c r="F29" s="50" t="str">
        <f t="shared" si="20"/>
        <v>Djack</v>
      </c>
      <c r="G29" s="39">
        <f t="shared" si="8"/>
        <v>2</v>
      </c>
      <c r="H29" s="19"/>
      <c r="I29" s="39">
        <f t="shared" si="21"/>
        <v>2</v>
      </c>
      <c r="J29" s="19"/>
      <c r="K29" s="46">
        <v>2.0</v>
      </c>
      <c r="L29" s="46">
        <v>2.0</v>
      </c>
      <c r="M29" s="12"/>
      <c r="N29" s="12"/>
      <c r="O29" s="12"/>
      <c r="P29" s="12"/>
      <c r="Q29" s="12"/>
      <c r="R29" s="12"/>
      <c r="S29" s="12"/>
      <c r="T29" s="47">
        <v>303.0</v>
      </c>
      <c r="U29" s="48" t="str">
        <f t="shared" si="10"/>
        <v>21:08 Bullet shot Cup (Канада) MBK  - (Швеция) Djack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0.8833333333333333</v>
      </c>
      <c r="C30" s="50" t="str">
        <f t="shared" si="22"/>
        <v>Канада</v>
      </c>
      <c r="D30" s="46" t="str">
        <f t="shared" ref="D30:D35" si="24">TRIM($D$5)</f>
        <v>США</v>
      </c>
      <c r="E30" s="46" t="str">
        <f t="shared" si="23"/>
        <v>MBK</v>
      </c>
      <c r="F30" s="46" t="str">
        <f t="shared" ref="F30:F35" si="25">$E$5</f>
        <v>Mutabor102</v>
      </c>
      <c r="G30" s="39">
        <f t="shared" si="8"/>
        <v>2</v>
      </c>
      <c r="H30" s="19"/>
      <c r="I30" s="39">
        <f t="shared" si="21"/>
        <v>1</v>
      </c>
      <c r="J30" s="19"/>
      <c r="K30" s="46">
        <v>2.0</v>
      </c>
      <c r="L30" s="46">
        <v>1.0</v>
      </c>
      <c r="M30" s="12"/>
      <c r="N30" s="12"/>
      <c r="O30" s="12"/>
      <c r="P30" s="12"/>
      <c r="Q30" s="12"/>
      <c r="R30" s="12"/>
      <c r="S30" s="12"/>
      <c r="T30" s="47">
        <v>304.0</v>
      </c>
      <c r="U30" s="48" t="str">
        <f t="shared" si="10"/>
        <v>21:12 Bullet shot Cup (Канада) MBK  - (США) Mutabor102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0.8861111111111111</v>
      </c>
      <c r="C31" s="50" t="str">
        <f t="shared" si="22"/>
        <v>Канада</v>
      </c>
      <c r="D31" s="46" t="str">
        <f t="shared" si="24"/>
        <v>США</v>
      </c>
      <c r="E31" s="46" t="str">
        <f t="shared" si="23"/>
        <v>MBK</v>
      </c>
      <c r="F31" s="46" t="str">
        <f t="shared" si="25"/>
        <v>Mutabor102</v>
      </c>
      <c r="G31" s="39">
        <f t="shared" si="8"/>
        <v>1</v>
      </c>
      <c r="H31" s="19"/>
      <c r="I31" s="39">
        <f t="shared" ref="I31:I35" si="26">SUM(L31,O31)</f>
        <v>0</v>
      </c>
      <c r="J31" s="19"/>
      <c r="K31" s="46">
        <v>1.0</v>
      </c>
      <c r="L31" s="46">
        <v>0.0</v>
      </c>
      <c r="M31" s="12"/>
      <c r="N31" s="12"/>
      <c r="O31" s="12"/>
      <c r="P31" s="12"/>
      <c r="Q31" s="12"/>
      <c r="R31" s="12"/>
      <c r="S31" s="12"/>
      <c r="T31" s="47">
        <v>305.0</v>
      </c>
      <c r="U31" s="48" t="str">
        <f t="shared" si="10"/>
        <v>21:16 Bullet shot Cup (Канада) MBK  - (США) Mutabor102</v>
      </c>
      <c r="V31" s="12" t="str">
        <f t="shared" si="11"/>
        <v>1:0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0.8888888888888888</v>
      </c>
      <c r="C32" s="50" t="str">
        <f t="shared" si="22"/>
        <v>Канада</v>
      </c>
      <c r="D32" s="46" t="str">
        <f t="shared" si="24"/>
        <v>США</v>
      </c>
      <c r="E32" s="46" t="str">
        <f t="shared" si="23"/>
        <v>MBK</v>
      </c>
      <c r="F32" s="46" t="str">
        <f t="shared" si="25"/>
        <v>Mutabor102</v>
      </c>
      <c r="G32" s="39">
        <f t="shared" si="8"/>
        <v>2</v>
      </c>
      <c r="H32" s="19"/>
      <c r="I32" s="39">
        <f t="shared" si="26"/>
        <v>2</v>
      </c>
      <c r="J32" s="19"/>
      <c r="K32" s="46">
        <v>2.0</v>
      </c>
      <c r="L32" s="46">
        <v>2.0</v>
      </c>
      <c r="M32" s="12"/>
      <c r="N32" s="12"/>
      <c r="O32" s="12"/>
      <c r="P32" s="12"/>
      <c r="Q32" s="12"/>
      <c r="R32" s="12"/>
      <c r="S32" s="12"/>
      <c r="T32" s="47">
        <v>306.0</v>
      </c>
      <c r="U32" s="48" t="str">
        <f t="shared" si="10"/>
        <v>21:20 Bullet shot Cup (Канада) MBK  - (США) Mutabor102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0.8916666666666667</v>
      </c>
      <c r="C33" s="50" t="str">
        <f t="shared" ref="C33:C38" si="27">TRIM($D$6)</f>
        <v>Швеция</v>
      </c>
      <c r="D33" s="46" t="str">
        <f t="shared" si="24"/>
        <v>США</v>
      </c>
      <c r="E33" s="46" t="str">
        <f t="shared" ref="E33:E38" si="28">$E$6</f>
        <v>Djack</v>
      </c>
      <c r="F33" s="46" t="str">
        <f t="shared" si="25"/>
        <v>Mutabor102</v>
      </c>
      <c r="G33" s="39">
        <f t="shared" si="8"/>
        <v>2</v>
      </c>
      <c r="H33" s="19"/>
      <c r="I33" s="39">
        <f t="shared" si="26"/>
        <v>1</v>
      </c>
      <c r="J33" s="19"/>
      <c r="K33" s="46">
        <v>2.0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307.0</v>
      </c>
      <c r="U33" s="48" t="str">
        <f t="shared" si="10"/>
        <v>21:24 Bullet shot Cup (Швеция) Djack  - (США) Mutabor102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0.8944444444444445</v>
      </c>
      <c r="C34" s="50" t="str">
        <f t="shared" si="27"/>
        <v>Швеция</v>
      </c>
      <c r="D34" s="46" t="str">
        <f t="shared" si="24"/>
        <v>США</v>
      </c>
      <c r="E34" s="46" t="str">
        <f t="shared" si="28"/>
        <v>Djack</v>
      </c>
      <c r="F34" s="46" t="str">
        <f t="shared" si="25"/>
        <v>Mutabor102</v>
      </c>
      <c r="G34" s="39">
        <f t="shared" si="8"/>
        <v>0</v>
      </c>
      <c r="H34" s="19"/>
      <c r="I34" s="39">
        <f t="shared" si="26"/>
        <v>2</v>
      </c>
      <c r="J34" s="19"/>
      <c r="K34" s="46">
        <v>0.0</v>
      </c>
      <c r="L34" s="46">
        <v>2.0</v>
      </c>
      <c r="M34" s="12"/>
      <c r="N34" s="12"/>
      <c r="O34" s="12"/>
      <c r="P34" s="12"/>
      <c r="Q34" s="12"/>
      <c r="R34" s="12"/>
      <c r="S34" s="12"/>
      <c r="T34" s="47">
        <v>308.0</v>
      </c>
      <c r="U34" s="48" t="str">
        <f t="shared" si="10"/>
        <v>21:28 Bullet shot Cup (Швеция) Djack  - (США) Mutabor102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0.8972222222222223</v>
      </c>
      <c r="C35" s="50" t="str">
        <f t="shared" si="27"/>
        <v>Швеция</v>
      </c>
      <c r="D35" s="46" t="str">
        <f t="shared" si="24"/>
        <v>США</v>
      </c>
      <c r="E35" s="46" t="str">
        <f t="shared" si="28"/>
        <v>Djack</v>
      </c>
      <c r="F35" s="46" t="str">
        <f t="shared" si="25"/>
        <v>Mutabor102</v>
      </c>
      <c r="G35" s="39">
        <f t="shared" si="8"/>
        <v>3</v>
      </c>
      <c r="H35" s="19"/>
      <c r="I35" s="39">
        <f t="shared" si="26"/>
        <v>1</v>
      </c>
      <c r="J35" s="19"/>
      <c r="K35" s="46">
        <v>3.0</v>
      </c>
      <c r="L35" s="46">
        <v>1.0</v>
      </c>
      <c r="M35" s="12"/>
      <c r="N35" s="12"/>
      <c r="O35" s="12"/>
      <c r="P35" s="12"/>
      <c r="Q35" s="12"/>
      <c r="R35" s="12"/>
      <c r="S35" s="12"/>
      <c r="T35" s="47">
        <v>309.0</v>
      </c>
      <c r="U35" s="48" t="str">
        <f t="shared" si="10"/>
        <v>21:32 Bullet shot Cup (Швеция) Djack  - (США) Mutabor102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0.9</v>
      </c>
      <c r="C36" s="50" t="str">
        <f t="shared" si="27"/>
        <v>Швеция</v>
      </c>
      <c r="D36" s="50" t="str">
        <f t="shared" ref="D36:D41" si="29">TRIM($D$4)</f>
        <v>Канада</v>
      </c>
      <c r="E36" s="50" t="str">
        <f t="shared" si="28"/>
        <v>Djack</v>
      </c>
      <c r="F36" s="46" t="str">
        <f t="shared" ref="F36:F41" si="30">$E$4</f>
        <v>MBK</v>
      </c>
      <c r="G36" s="39">
        <f t="shared" si="8"/>
        <v>0</v>
      </c>
      <c r="H36" s="19"/>
      <c r="I36" s="39">
        <f t="shared" ref="I36:I42" si="31">SUM(L36)</f>
        <v>2</v>
      </c>
      <c r="J36" s="19"/>
      <c r="K36" s="46">
        <v>0.0</v>
      </c>
      <c r="L36" s="46">
        <v>2.0</v>
      </c>
      <c r="M36" s="12"/>
      <c r="N36" s="12"/>
      <c r="O36" s="12"/>
      <c r="P36" s="12"/>
      <c r="Q36" s="12"/>
      <c r="R36" s="12"/>
      <c r="S36" s="12"/>
      <c r="T36" s="47">
        <v>310.0</v>
      </c>
      <c r="U36" s="48" t="str">
        <f t="shared" si="10"/>
        <v>21:36 Bullet shot Cup (Швеция) Djack  - (Канада) MBK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0.9027777777777778</v>
      </c>
      <c r="C37" s="50" t="str">
        <f t="shared" si="27"/>
        <v>Швеция</v>
      </c>
      <c r="D37" s="50" t="str">
        <f t="shared" si="29"/>
        <v>Канада</v>
      </c>
      <c r="E37" s="50" t="str">
        <f t="shared" si="28"/>
        <v>Djack</v>
      </c>
      <c r="F37" s="46" t="str">
        <f t="shared" si="30"/>
        <v>MBK</v>
      </c>
      <c r="G37" s="39">
        <f t="shared" si="8"/>
        <v>2</v>
      </c>
      <c r="H37" s="19"/>
      <c r="I37" s="39">
        <f t="shared" si="31"/>
        <v>3</v>
      </c>
      <c r="J37" s="19"/>
      <c r="K37" s="46">
        <v>2.0</v>
      </c>
      <c r="L37" s="46">
        <v>3.0</v>
      </c>
      <c r="M37" s="12"/>
      <c r="N37" s="12"/>
      <c r="O37" s="12"/>
      <c r="P37" s="12"/>
      <c r="Q37" s="12"/>
      <c r="R37" s="12"/>
      <c r="S37" s="12"/>
      <c r="T37" s="47">
        <v>311.0</v>
      </c>
      <c r="U37" s="48" t="str">
        <f t="shared" si="10"/>
        <v>21:40 Bullet shot Cup (Швеция) Djack  - (Канада) MBK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0.9055555555555556</v>
      </c>
      <c r="C38" s="50" t="str">
        <f t="shared" si="27"/>
        <v>Швеция</v>
      </c>
      <c r="D38" s="50" t="str">
        <f t="shared" si="29"/>
        <v>Канада</v>
      </c>
      <c r="E38" s="50" t="str">
        <f t="shared" si="28"/>
        <v>Djack</v>
      </c>
      <c r="F38" s="46" t="str">
        <f t="shared" si="30"/>
        <v>MBK</v>
      </c>
      <c r="G38" s="39">
        <f t="shared" si="8"/>
        <v>0</v>
      </c>
      <c r="H38" s="19"/>
      <c r="I38" s="39">
        <f t="shared" si="31"/>
        <v>2</v>
      </c>
      <c r="J38" s="19"/>
      <c r="K38" s="46">
        <v>0.0</v>
      </c>
      <c r="L38" s="46">
        <v>2.0</v>
      </c>
      <c r="M38" s="12"/>
      <c r="N38" s="12"/>
      <c r="O38" s="12"/>
      <c r="P38" s="12"/>
      <c r="Q38" s="12"/>
      <c r="R38" s="12"/>
      <c r="S38" s="12"/>
      <c r="T38" s="47">
        <v>312.0</v>
      </c>
      <c r="U38" s="48" t="str">
        <f t="shared" si="10"/>
        <v>21:44 Bullet shot Cup (Швеция) Djack  - (Канада) MBK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0.9083333333333333</v>
      </c>
      <c r="C39" s="46" t="str">
        <f t="shared" ref="C39:C44" si="32">TRIM($D$5)</f>
        <v>США</v>
      </c>
      <c r="D39" s="50" t="str">
        <f t="shared" si="29"/>
        <v>Канада</v>
      </c>
      <c r="E39" s="46" t="str">
        <f t="shared" ref="E39:E44" si="33">$E$5</f>
        <v>Mutabor102</v>
      </c>
      <c r="F39" s="46" t="str">
        <f t="shared" si="30"/>
        <v>MBK</v>
      </c>
      <c r="G39" s="39">
        <f t="shared" si="8"/>
        <v>1</v>
      </c>
      <c r="H39" s="19"/>
      <c r="I39" s="39">
        <f t="shared" si="31"/>
        <v>2</v>
      </c>
      <c r="J39" s="19"/>
      <c r="K39" s="46">
        <v>1.0</v>
      </c>
      <c r="L39" s="46">
        <v>2.0</v>
      </c>
      <c r="M39" s="12"/>
      <c r="N39" s="12"/>
      <c r="O39" s="12"/>
      <c r="P39" s="12"/>
      <c r="Q39" s="12"/>
      <c r="R39" s="12"/>
      <c r="S39" s="12"/>
      <c r="T39" s="47">
        <v>313.0</v>
      </c>
      <c r="U39" s="48" t="str">
        <f t="shared" si="10"/>
        <v>21:48 Bullet shot Cup (США) Mutabor102  - (Канада) MBK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0.9111111111111111</v>
      </c>
      <c r="C40" s="46" t="str">
        <f t="shared" si="32"/>
        <v>США</v>
      </c>
      <c r="D40" s="50" t="str">
        <f t="shared" si="29"/>
        <v>Канада</v>
      </c>
      <c r="E40" s="46" t="str">
        <f t="shared" si="33"/>
        <v>Mutabor102</v>
      </c>
      <c r="F40" s="46" t="str">
        <f t="shared" si="30"/>
        <v>MBK</v>
      </c>
      <c r="G40" s="39">
        <f t="shared" si="8"/>
        <v>2</v>
      </c>
      <c r="H40" s="19"/>
      <c r="I40" s="39">
        <f t="shared" si="31"/>
        <v>0</v>
      </c>
      <c r="J40" s="19"/>
      <c r="K40" s="46">
        <v>2.0</v>
      </c>
      <c r="L40" s="46">
        <v>0.0</v>
      </c>
      <c r="M40" s="12"/>
      <c r="N40" s="12"/>
      <c r="O40" s="12"/>
      <c r="P40" s="12"/>
      <c r="Q40" s="12"/>
      <c r="R40" s="12"/>
      <c r="S40" s="12"/>
      <c r="T40" s="47">
        <v>314.0</v>
      </c>
      <c r="U40" s="48" t="str">
        <f t="shared" si="10"/>
        <v>21:52 Bullet shot Cup (США) Mutabor102  - (Канада) MBK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0.9138888888888889</v>
      </c>
      <c r="C41" s="46" t="str">
        <f t="shared" si="32"/>
        <v>США</v>
      </c>
      <c r="D41" s="50" t="str">
        <f t="shared" si="29"/>
        <v>Канада</v>
      </c>
      <c r="E41" s="46" t="str">
        <f t="shared" si="33"/>
        <v>Mutabor102</v>
      </c>
      <c r="F41" s="46" t="str">
        <f t="shared" si="30"/>
        <v>MBK</v>
      </c>
      <c r="G41" s="39">
        <f t="shared" si="8"/>
        <v>1</v>
      </c>
      <c r="H41" s="19"/>
      <c r="I41" s="39">
        <f t="shared" si="31"/>
        <v>1</v>
      </c>
      <c r="J41" s="19"/>
      <c r="K41" s="46">
        <v>1.0</v>
      </c>
      <c r="L41" s="46">
        <v>1.0</v>
      </c>
      <c r="M41" s="12"/>
      <c r="N41" s="12"/>
      <c r="O41" s="12"/>
      <c r="P41" s="12"/>
      <c r="Q41" s="12"/>
      <c r="R41" s="12"/>
      <c r="S41" s="12"/>
      <c r="T41" s="47">
        <v>315.0</v>
      </c>
      <c r="U41" s="48" t="str">
        <f t="shared" si="10"/>
        <v>21:56 Bullet shot Cup (США) Mutabor102  - (Канада) MBK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0.9166666666666666</v>
      </c>
      <c r="C42" s="46" t="str">
        <f t="shared" si="32"/>
        <v>США</v>
      </c>
      <c r="D42" s="50" t="str">
        <f t="shared" ref="D42:D47" si="34">TRIM($D$6)</f>
        <v>Швеция</v>
      </c>
      <c r="E42" s="46" t="str">
        <f t="shared" si="33"/>
        <v>Mutabor102</v>
      </c>
      <c r="F42" s="46" t="str">
        <f t="shared" ref="F42:F47" si="35">$E$6</f>
        <v>Djack</v>
      </c>
      <c r="G42" s="39">
        <f t="shared" si="8"/>
        <v>0</v>
      </c>
      <c r="H42" s="19"/>
      <c r="I42" s="39">
        <f t="shared" si="31"/>
        <v>2</v>
      </c>
      <c r="J42" s="19"/>
      <c r="K42" s="46">
        <v>0.0</v>
      </c>
      <c r="L42" s="46">
        <v>2.0</v>
      </c>
      <c r="M42" s="12"/>
      <c r="N42" s="12"/>
      <c r="O42" s="12"/>
      <c r="P42" s="12"/>
      <c r="Q42" s="12"/>
      <c r="R42" s="12"/>
      <c r="S42" s="12"/>
      <c r="T42" s="47">
        <v>316.0</v>
      </c>
      <c r="U42" s="48" t="str">
        <f t="shared" si="10"/>
        <v>22:00 Bullet shot Cup (США) Mutabor102  - (Швеция) Djack</v>
      </c>
      <c r="V42" s="12" t="str">
        <f t="shared" si="11"/>
        <v>0:2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0.9194444444444444</v>
      </c>
      <c r="C43" s="46" t="str">
        <f t="shared" si="32"/>
        <v>США</v>
      </c>
      <c r="D43" s="50" t="str">
        <f t="shared" si="34"/>
        <v>Швеция</v>
      </c>
      <c r="E43" s="46" t="str">
        <f t="shared" si="33"/>
        <v>Mutabor102</v>
      </c>
      <c r="F43" s="46" t="str">
        <f t="shared" si="35"/>
        <v>Djack</v>
      </c>
      <c r="G43" s="39">
        <f t="shared" si="8"/>
        <v>2</v>
      </c>
      <c r="H43" s="19"/>
      <c r="I43" s="39">
        <f t="shared" ref="I43:I47" si="36">SUM(L43,O43)</f>
        <v>2</v>
      </c>
      <c r="J43" s="19"/>
      <c r="K43" s="46">
        <v>2.0</v>
      </c>
      <c r="L43" s="46">
        <v>2.0</v>
      </c>
      <c r="M43" s="12"/>
      <c r="N43" s="12"/>
      <c r="O43" s="12"/>
      <c r="P43" s="12"/>
      <c r="Q43" s="12"/>
      <c r="R43" s="12"/>
      <c r="S43" s="12"/>
      <c r="T43" s="47">
        <v>317.0</v>
      </c>
      <c r="U43" s="48" t="str">
        <f t="shared" si="10"/>
        <v>22:04 Bullet shot Cup (США) Mutabor102  - (Швеция) Djack</v>
      </c>
      <c r="V43" s="12" t="str">
        <f t="shared" si="11"/>
        <v>2:2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0.9222222222222223</v>
      </c>
      <c r="C44" s="46" t="str">
        <f t="shared" si="32"/>
        <v>США</v>
      </c>
      <c r="D44" s="50" t="str">
        <f t="shared" si="34"/>
        <v>Швеция</v>
      </c>
      <c r="E44" s="46" t="str">
        <f t="shared" si="33"/>
        <v>Mutabor102</v>
      </c>
      <c r="F44" s="46" t="str">
        <f t="shared" si="35"/>
        <v>Djack</v>
      </c>
      <c r="G44" s="39">
        <f t="shared" si="8"/>
        <v>0</v>
      </c>
      <c r="H44" s="19"/>
      <c r="I44" s="39">
        <f t="shared" si="36"/>
        <v>1</v>
      </c>
      <c r="J44" s="19"/>
      <c r="K44" s="46">
        <v>0.0</v>
      </c>
      <c r="L44" s="46">
        <v>1.0</v>
      </c>
      <c r="M44" s="12"/>
      <c r="N44" s="12"/>
      <c r="O44" s="12"/>
      <c r="P44" s="12"/>
      <c r="Q44" s="12"/>
      <c r="R44" s="12"/>
      <c r="S44" s="12"/>
      <c r="T44" s="47">
        <v>318.0</v>
      </c>
      <c r="U44" s="48" t="str">
        <f t="shared" si="10"/>
        <v>22:08 Bullet shot Cup (США) Mutabor102  - (Швеция) Djack</v>
      </c>
      <c r="V44" s="12" t="str">
        <f t="shared" si="11"/>
        <v>0:1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0.925</v>
      </c>
      <c r="C45" s="50" t="str">
        <f t="shared" ref="C45:C49" si="37">TRIM($D$4)</f>
        <v>Канада</v>
      </c>
      <c r="D45" s="50" t="str">
        <f t="shared" si="34"/>
        <v>Швеция</v>
      </c>
      <c r="E45" s="46" t="str">
        <f t="shared" ref="E45:E49" si="38">$E$4</f>
        <v>MBK</v>
      </c>
      <c r="F45" s="46" t="str">
        <f t="shared" si="35"/>
        <v>Djack</v>
      </c>
      <c r="G45" s="39">
        <f t="shared" si="8"/>
        <v>3</v>
      </c>
      <c r="H45" s="19"/>
      <c r="I45" s="39">
        <f t="shared" si="36"/>
        <v>3</v>
      </c>
      <c r="J45" s="19"/>
      <c r="K45" s="46">
        <v>3.0</v>
      </c>
      <c r="L45" s="46">
        <v>3.0</v>
      </c>
      <c r="M45" s="12"/>
      <c r="N45" s="12"/>
      <c r="O45" s="12"/>
      <c r="P45" s="12"/>
      <c r="Q45" s="12"/>
      <c r="R45" s="12"/>
      <c r="S45" s="12"/>
      <c r="T45" s="47">
        <v>319.0</v>
      </c>
      <c r="U45" s="48" t="str">
        <f t="shared" si="10"/>
        <v>22:12 Bullet shot Cup (Канада) MBK  - (Швеция) Djack</v>
      </c>
      <c r="V45" s="12" t="str">
        <f t="shared" si="11"/>
        <v>3:3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0.9277777777777778</v>
      </c>
      <c r="C46" s="50" t="str">
        <f t="shared" si="37"/>
        <v>Канада</v>
      </c>
      <c r="D46" s="50" t="str">
        <f t="shared" si="34"/>
        <v>Швеция</v>
      </c>
      <c r="E46" s="46" t="str">
        <f t="shared" si="38"/>
        <v>MBK</v>
      </c>
      <c r="F46" s="46" t="str">
        <f t="shared" si="35"/>
        <v>Djack</v>
      </c>
      <c r="G46" s="39">
        <f t="shared" si="8"/>
        <v>3</v>
      </c>
      <c r="H46" s="19"/>
      <c r="I46" s="39">
        <f t="shared" si="36"/>
        <v>2</v>
      </c>
      <c r="J46" s="19"/>
      <c r="K46" s="46">
        <v>3.0</v>
      </c>
      <c r="L46" s="46">
        <v>2.0</v>
      </c>
      <c r="M46" s="12"/>
      <c r="N46" s="12"/>
      <c r="O46" s="12"/>
      <c r="P46" s="12"/>
      <c r="Q46" s="12"/>
      <c r="R46" s="12"/>
      <c r="S46" s="12"/>
      <c r="T46" s="47">
        <v>320.0</v>
      </c>
      <c r="U46" s="48" t="str">
        <f t="shared" si="10"/>
        <v>22:16 Bullet shot Cup (Канада) MBK  - (Швеция) Djack</v>
      </c>
      <c r="V46" s="12" t="str">
        <f t="shared" si="11"/>
        <v>3:2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0.9305555555555556</v>
      </c>
      <c r="C47" s="50" t="str">
        <f t="shared" si="37"/>
        <v>Канада</v>
      </c>
      <c r="D47" s="50" t="str">
        <f t="shared" si="34"/>
        <v>Швеция</v>
      </c>
      <c r="E47" s="46" t="str">
        <f t="shared" si="38"/>
        <v>MBK</v>
      </c>
      <c r="F47" s="46" t="str">
        <f t="shared" si="35"/>
        <v>Djack</v>
      </c>
      <c r="G47" s="39">
        <f t="shared" si="8"/>
        <v>2</v>
      </c>
      <c r="H47" s="19"/>
      <c r="I47" s="39">
        <f t="shared" si="36"/>
        <v>1</v>
      </c>
      <c r="J47" s="19"/>
      <c r="K47" s="46">
        <v>2.0</v>
      </c>
      <c r="L47" s="46">
        <v>1.0</v>
      </c>
      <c r="M47" s="12"/>
      <c r="N47" s="12"/>
      <c r="O47" s="12"/>
      <c r="P47" s="12"/>
      <c r="Q47" s="12"/>
      <c r="R47" s="12"/>
      <c r="S47" s="12"/>
      <c r="T47" s="47">
        <v>321.0</v>
      </c>
      <c r="U47" s="48" t="str">
        <f t="shared" si="10"/>
        <v>22:20 Bullet shot Cup (Канада) MBK  - (Швеция) Djack</v>
      </c>
      <c r="V47" s="12" t="str">
        <f t="shared" si="11"/>
        <v>2:1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0.9333333333333333</v>
      </c>
      <c r="C48" s="50" t="str">
        <f t="shared" si="37"/>
        <v>Канада</v>
      </c>
      <c r="D48" s="46" t="str">
        <f t="shared" ref="D48:D51" si="39">TRIM($D$5)</f>
        <v>США</v>
      </c>
      <c r="E48" s="46" t="str">
        <f t="shared" si="38"/>
        <v>MBK</v>
      </c>
      <c r="F48" s="46" t="str">
        <f t="shared" ref="F48:F51" si="40">$E$5</f>
        <v>Mutabor102</v>
      </c>
      <c r="G48" s="39">
        <f t="shared" si="8"/>
        <v>2</v>
      </c>
      <c r="H48" s="19"/>
      <c r="I48" s="39">
        <f>SUM(L48)</f>
        <v>2</v>
      </c>
      <c r="J48" s="19"/>
      <c r="K48" s="46">
        <v>2.0</v>
      </c>
      <c r="L48" s="46">
        <v>2.0</v>
      </c>
      <c r="M48" s="12"/>
      <c r="N48" s="12"/>
      <c r="O48" s="12"/>
      <c r="P48" s="12"/>
      <c r="Q48" s="12"/>
      <c r="R48" s="12"/>
      <c r="S48" s="12"/>
      <c r="T48" s="47">
        <v>322.0</v>
      </c>
      <c r="U48" s="48" t="str">
        <f t="shared" si="10"/>
        <v>22:24 Bullet shot Cup (Канада) MBK  - (США) Mutabor102</v>
      </c>
      <c r="V48" s="12" t="str">
        <f t="shared" si="11"/>
        <v>2:2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0.9361111111111111</v>
      </c>
      <c r="C49" s="50" t="str">
        <f t="shared" si="37"/>
        <v>Канада</v>
      </c>
      <c r="D49" s="46" t="str">
        <f t="shared" si="39"/>
        <v>США</v>
      </c>
      <c r="E49" s="46" t="str">
        <f t="shared" si="38"/>
        <v>MBK</v>
      </c>
      <c r="F49" s="46" t="str">
        <f t="shared" si="40"/>
        <v>Mutabor102</v>
      </c>
      <c r="G49" s="39">
        <f t="shared" si="8"/>
        <v>2</v>
      </c>
      <c r="H49" s="19"/>
      <c r="I49" s="39">
        <f t="shared" ref="I49:I53" si="41">SUM(L49,O49)</f>
        <v>0</v>
      </c>
      <c r="J49" s="19"/>
      <c r="K49" s="46">
        <v>2.0</v>
      </c>
      <c r="L49" s="46">
        <v>0.0</v>
      </c>
      <c r="M49" s="12"/>
      <c r="N49" s="12"/>
      <c r="O49" s="12"/>
      <c r="P49" s="12"/>
      <c r="Q49" s="12"/>
      <c r="R49" s="12"/>
      <c r="S49" s="12"/>
      <c r="T49" s="47">
        <v>323.0</v>
      </c>
      <c r="U49" s="48" t="str">
        <f t="shared" si="10"/>
        <v>22:28 Bullet shot Cup (Канада) MBK  - (США) Mutabor102</v>
      </c>
      <c r="V49" s="12" t="str">
        <f t="shared" si="11"/>
        <v>2:0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0.9388888888888889</v>
      </c>
      <c r="C50" s="50" t="str">
        <f t="shared" ref="C50:C53" si="42">TRIM($D$6)</f>
        <v>Швеция</v>
      </c>
      <c r="D50" s="46" t="str">
        <f t="shared" si="39"/>
        <v>США</v>
      </c>
      <c r="E50" s="46" t="str">
        <f t="shared" ref="E50:E53" si="43">$E$6</f>
        <v>Djack</v>
      </c>
      <c r="F50" s="46" t="str">
        <f t="shared" si="40"/>
        <v>Mutabor102</v>
      </c>
      <c r="G50" s="39">
        <f t="shared" si="8"/>
        <v>2</v>
      </c>
      <c r="H50" s="19"/>
      <c r="I50" s="39">
        <f t="shared" si="41"/>
        <v>0</v>
      </c>
      <c r="J50" s="19"/>
      <c r="K50" s="46">
        <v>2.0</v>
      </c>
      <c r="L50" s="46">
        <v>0.0</v>
      </c>
      <c r="M50" s="12"/>
      <c r="N50" s="12"/>
      <c r="O50" s="12"/>
      <c r="P50" s="12"/>
      <c r="Q50" s="12"/>
      <c r="R50" s="12"/>
      <c r="S50" s="12"/>
      <c r="T50" s="47">
        <v>324.0</v>
      </c>
      <c r="U50" s="48" t="str">
        <f t="shared" si="10"/>
        <v>22:32 Bullet shot Cup (Швеция) Djack  - (США) Mutabor102</v>
      </c>
      <c r="V50" s="12" t="str">
        <f t="shared" si="11"/>
        <v>2:0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0.9416666666666667</v>
      </c>
      <c r="C51" s="50" t="str">
        <f t="shared" si="42"/>
        <v>Швеция</v>
      </c>
      <c r="D51" s="46" t="str">
        <f t="shared" si="39"/>
        <v>США</v>
      </c>
      <c r="E51" s="46" t="str">
        <f t="shared" si="43"/>
        <v>Djack</v>
      </c>
      <c r="F51" s="46" t="str">
        <f t="shared" si="40"/>
        <v>Mutabor102</v>
      </c>
      <c r="G51" s="39">
        <f t="shared" si="8"/>
        <v>1</v>
      </c>
      <c r="H51" s="19"/>
      <c r="I51" s="39">
        <f t="shared" si="41"/>
        <v>0</v>
      </c>
      <c r="J51" s="19"/>
      <c r="K51" s="46">
        <v>1.0</v>
      </c>
      <c r="L51" s="46">
        <v>0.0</v>
      </c>
      <c r="M51" s="12"/>
      <c r="N51" s="12"/>
      <c r="O51" s="12"/>
      <c r="P51" s="12"/>
      <c r="Q51" s="12"/>
      <c r="R51" s="12"/>
      <c r="S51" s="12"/>
      <c r="T51" s="47">
        <v>325.0</v>
      </c>
      <c r="U51" s="48" t="str">
        <f t="shared" si="10"/>
        <v>22:36 Bullet shot Cup (Швеция) Djack  - (США) Mutabor102</v>
      </c>
      <c r="V51" s="12" t="str">
        <f t="shared" si="11"/>
        <v>1:0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0.9444444444444444</v>
      </c>
      <c r="C52" s="50" t="str">
        <f t="shared" si="42"/>
        <v>Швеция</v>
      </c>
      <c r="D52" s="50" t="str">
        <f t="shared" ref="D52:D53" si="44">TRIM($D$4)</f>
        <v>Канада</v>
      </c>
      <c r="E52" s="50" t="str">
        <f t="shared" si="43"/>
        <v>Djack</v>
      </c>
      <c r="F52" s="46" t="str">
        <f t="shared" ref="F52:F53" si="45">$E$4</f>
        <v>MBK</v>
      </c>
      <c r="G52" s="39">
        <f t="shared" si="8"/>
        <v>3</v>
      </c>
      <c r="H52" s="19"/>
      <c r="I52" s="39">
        <f t="shared" si="41"/>
        <v>1</v>
      </c>
      <c r="J52" s="19"/>
      <c r="K52" s="46">
        <v>3.0</v>
      </c>
      <c r="L52" s="46">
        <v>1.0</v>
      </c>
      <c r="M52" s="12"/>
      <c r="N52" s="12"/>
      <c r="O52" s="12"/>
      <c r="P52" s="12"/>
      <c r="Q52" s="12"/>
      <c r="R52" s="12"/>
      <c r="S52" s="12"/>
      <c r="T52" s="47">
        <v>326.0</v>
      </c>
      <c r="U52" s="48" t="str">
        <f t="shared" si="10"/>
        <v>22:40 Bullet shot Cup (Швеция) Djack  - (Канада) MBK</v>
      </c>
      <c r="V52" s="12" t="str">
        <f t="shared" si="11"/>
        <v>3:1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0.9472222222222222</v>
      </c>
      <c r="C53" s="50" t="str">
        <f t="shared" si="42"/>
        <v>Швеция</v>
      </c>
      <c r="D53" s="50" t="str">
        <f t="shared" si="44"/>
        <v>Канада</v>
      </c>
      <c r="E53" s="50" t="str">
        <f t="shared" si="43"/>
        <v>Djack</v>
      </c>
      <c r="F53" s="46" t="str">
        <f t="shared" si="45"/>
        <v>MBK</v>
      </c>
      <c r="G53" s="39">
        <f t="shared" si="8"/>
        <v>2</v>
      </c>
      <c r="H53" s="19"/>
      <c r="I53" s="39">
        <f t="shared" si="41"/>
        <v>0</v>
      </c>
      <c r="J53" s="19"/>
      <c r="K53" s="46">
        <v>2.0</v>
      </c>
      <c r="L53" s="46">
        <v>0.0</v>
      </c>
      <c r="M53" s="12"/>
      <c r="N53" s="12"/>
      <c r="O53" s="12"/>
      <c r="P53" s="12"/>
      <c r="Q53" s="12"/>
      <c r="R53" s="12"/>
      <c r="S53" s="12"/>
      <c r="T53" s="47">
        <v>327.0</v>
      </c>
      <c r="U53" s="48" t="str">
        <f t="shared" si="10"/>
        <v>22:44 Bullet shot Cup (Швеция) Djack  - (Канада) MBK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7"/>
      <c r="L226" s="77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7"/>
      <c r="L227" s="77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7"/>
      <c r="L228" s="77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7"/>
      <c r="L229" s="77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7"/>
      <c r="L230" s="77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7"/>
      <c r="L231" s="77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7"/>
      <c r="L232" s="77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7"/>
      <c r="L233" s="77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7"/>
      <c r="L234" s="77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7"/>
      <c r="L235" s="77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7"/>
      <c r="L236" s="77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7"/>
      <c r="L237" s="77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7"/>
      <c r="L238" s="77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7"/>
      <c r="L239" s="77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7"/>
      <c r="L240" s="77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7"/>
      <c r="L241" s="77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7"/>
      <c r="L242" s="77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7"/>
      <c r="L243" s="77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7"/>
      <c r="L244" s="77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7"/>
      <c r="L245" s="77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7"/>
      <c r="L246" s="77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7"/>
      <c r="L247" s="77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7"/>
      <c r="L248" s="77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7"/>
      <c r="L249" s="77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7"/>
      <c r="L250" s="77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7"/>
      <c r="L251" s="77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7"/>
      <c r="L252" s="77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7"/>
      <c r="L253" s="77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7"/>
      <c r="L254" s="77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7"/>
      <c r="L255" s="77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7"/>
      <c r="L256" s="77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7"/>
      <c r="L257" s="77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7"/>
      <c r="L258" s="77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7"/>
      <c r="L259" s="77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7"/>
      <c r="L260" s="77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7"/>
      <c r="L261" s="77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7"/>
      <c r="L262" s="77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7"/>
      <c r="L263" s="77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7"/>
      <c r="L264" s="77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7"/>
      <c r="L265" s="77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7"/>
      <c r="L266" s="77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7"/>
      <c r="L267" s="77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7"/>
      <c r="L268" s="77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7"/>
      <c r="L269" s="77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7"/>
      <c r="L270" s="77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7"/>
      <c r="L271" s="77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7"/>
      <c r="L272" s="77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7"/>
      <c r="L273" s="77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7"/>
      <c r="L274" s="77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7"/>
      <c r="L275" s="77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7"/>
      <c r="L276" s="77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7"/>
      <c r="L277" s="77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7"/>
      <c r="L278" s="77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7"/>
      <c r="L279" s="77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7"/>
      <c r="L280" s="77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7"/>
      <c r="L281" s="77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7"/>
      <c r="L282" s="77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7"/>
      <c r="L283" s="77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7"/>
      <c r="L284" s="77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7"/>
      <c r="L285" s="77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7"/>
      <c r="L286" s="77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7"/>
      <c r="L287" s="77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7"/>
      <c r="L288" s="77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7"/>
      <c r="L289" s="77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7"/>
      <c r="L290" s="77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7"/>
      <c r="L291" s="77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7"/>
      <c r="L292" s="77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7"/>
      <c r="L293" s="77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7"/>
      <c r="L294" s="77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7"/>
      <c r="L295" s="77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7"/>
      <c r="L296" s="77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7"/>
      <c r="L297" s="77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7"/>
      <c r="L298" s="77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7"/>
      <c r="L299" s="77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7"/>
      <c r="L300" s="77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7"/>
      <c r="L301" s="77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7"/>
      <c r="L302" s="77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7"/>
      <c r="L303" s="77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7"/>
      <c r="L304" s="77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7"/>
      <c r="L305" s="77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7"/>
      <c r="L306" s="77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7"/>
      <c r="L307" s="77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7"/>
      <c r="L308" s="77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7"/>
      <c r="L309" s="77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7"/>
      <c r="L310" s="77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7"/>
      <c r="L311" s="77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7"/>
      <c r="L312" s="77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7"/>
      <c r="L313" s="77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7"/>
      <c r="L314" s="77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7"/>
      <c r="L315" s="77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7"/>
      <c r="L316" s="77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7"/>
      <c r="L317" s="77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7"/>
      <c r="L318" s="77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7"/>
      <c r="L319" s="77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7"/>
      <c r="L320" s="77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7"/>
      <c r="L321" s="77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7"/>
      <c r="L322" s="77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7"/>
      <c r="L323" s="77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7"/>
      <c r="L324" s="77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7"/>
      <c r="L325" s="77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7"/>
      <c r="L326" s="77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7"/>
      <c r="L327" s="77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7"/>
      <c r="L328" s="77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7"/>
      <c r="L329" s="77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7"/>
      <c r="L330" s="77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7"/>
      <c r="L331" s="77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7"/>
      <c r="L332" s="77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7"/>
      <c r="L333" s="77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7"/>
      <c r="L334" s="77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7"/>
      <c r="L335" s="77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7"/>
      <c r="L336" s="77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7"/>
      <c r="L337" s="77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7"/>
      <c r="L338" s="77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7"/>
      <c r="L339" s="77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7"/>
      <c r="L340" s="77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7"/>
      <c r="L341" s="77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7"/>
      <c r="L342" s="77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7"/>
      <c r="L343" s="77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7"/>
      <c r="L344" s="77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7"/>
      <c r="L345" s="77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7"/>
      <c r="L346" s="77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7"/>
      <c r="L347" s="77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7"/>
      <c r="L348" s="77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7"/>
      <c r="L349" s="77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7"/>
      <c r="L350" s="77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7"/>
      <c r="L351" s="77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7"/>
      <c r="L352" s="77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7"/>
      <c r="L353" s="77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7"/>
      <c r="L354" s="77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7"/>
      <c r="L355" s="77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7"/>
      <c r="L356" s="77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7"/>
      <c r="L357" s="77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7"/>
      <c r="L358" s="77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7"/>
      <c r="L359" s="77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7"/>
      <c r="L360" s="77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7"/>
      <c r="L361" s="77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7"/>
      <c r="L362" s="77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7"/>
      <c r="L363" s="77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7"/>
      <c r="L364" s="77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7"/>
      <c r="L365" s="77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7"/>
      <c r="L366" s="77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7"/>
      <c r="L367" s="77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7"/>
      <c r="L368" s="77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7"/>
      <c r="L369" s="77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7"/>
      <c r="L370" s="77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7"/>
      <c r="L371" s="77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7"/>
      <c r="L372" s="77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7"/>
      <c r="L373" s="77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7"/>
      <c r="L374" s="77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7"/>
      <c r="L375" s="77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7"/>
      <c r="L376" s="77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7"/>
      <c r="L377" s="77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7"/>
      <c r="L378" s="77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7"/>
      <c r="L379" s="77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7"/>
      <c r="L380" s="77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7"/>
      <c r="L381" s="77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7"/>
      <c r="L382" s="77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7"/>
      <c r="L383" s="77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7"/>
      <c r="L384" s="77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7"/>
      <c r="L385" s="77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7"/>
      <c r="L386" s="77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7"/>
      <c r="L387" s="77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7"/>
      <c r="L388" s="77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7"/>
      <c r="L389" s="77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7"/>
      <c r="L390" s="77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7"/>
      <c r="L391" s="77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7"/>
      <c r="L392" s="77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7"/>
      <c r="L393" s="77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7"/>
      <c r="L394" s="77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7"/>
      <c r="L395" s="77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7"/>
      <c r="L396" s="77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7"/>
      <c r="L397" s="77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7"/>
      <c r="L398" s="77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7"/>
      <c r="L399" s="77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7"/>
      <c r="L400" s="77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7"/>
      <c r="L401" s="77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7"/>
      <c r="L402" s="77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7"/>
      <c r="L403" s="77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7"/>
      <c r="L404" s="77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7"/>
      <c r="L405" s="77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7"/>
      <c r="L406" s="77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7"/>
      <c r="L407" s="77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7"/>
      <c r="L408" s="77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7"/>
      <c r="L409" s="77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7"/>
      <c r="L410" s="77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7"/>
      <c r="L411" s="77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7"/>
      <c r="L412" s="77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7"/>
      <c r="L413" s="77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7"/>
      <c r="L414" s="77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7"/>
      <c r="L415" s="77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7"/>
      <c r="L416" s="77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7"/>
      <c r="L417" s="77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7"/>
      <c r="L418" s="77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7"/>
      <c r="L419" s="77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7"/>
      <c r="L420" s="77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7"/>
      <c r="L421" s="77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7"/>
      <c r="L422" s="77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7"/>
      <c r="L423" s="77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7"/>
      <c r="L424" s="77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7"/>
      <c r="L425" s="77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7"/>
      <c r="L426" s="77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7"/>
      <c r="L427" s="77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7"/>
      <c r="L428" s="77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7"/>
      <c r="L429" s="77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7"/>
      <c r="L430" s="77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7"/>
      <c r="L431" s="77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7"/>
      <c r="L432" s="77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7"/>
      <c r="L433" s="77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7"/>
      <c r="L434" s="77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7"/>
      <c r="L435" s="77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7"/>
      <c r="L436" s="77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7"/>
      <c r="L437" s="77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7"/>
      <c r="L438" s="77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7"/>
      <c r="L439" s="77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7"/>
      <c r="L440" s="77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7"/>
      <c r="L441" s="77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7"/>
      <c r="L442" s="77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7"/>
      <c r="L443" s="77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7"/>
      <c r="L444" s="77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7"/>
      <c r="L445" s="77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7"/>
      <c r="L446" s="77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7"/>
      <c r="L447" s="77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7"/>
      <c r="L448" s="77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7"/>
      <c r="L449" s="77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7"/>
      <c r="L450" s="77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7"/>
      <c r="L451" s="77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7"/>
      <c r="L452" s="77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7"/>
      <c r="L453" s="77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7"/>
      <c r="L454" s="77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7"/>
      <c r="L455" s="77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7"/>
      <c r="L456" s="77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7"/>
      <c r="L457" s="77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7"/>
      <c r="L458" s="77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7"/>
      <c r="L459" s="77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7"/>
      <c r="L460" s="77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7"/>
      <c r="L461" s="77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7"/>
      <c r="L462" s="77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7"/>
      <c r="L463" s="77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7"/>
      <c r="L464" s="77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7"/>
      <c r="L465" s="77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7"/>
      <c r="L466" s="77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7"/>
      <c r="L467" s="77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7"/>
      <c r="L468" s="77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7"/>
      <c r="L469" s="77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7"/>
      <c r="L470" s="77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7"/>
      <c r="L471" s="77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7"/>
      <c r="L472" s="77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7"/>
      <c r="L473" s="77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7"/>
      <c r="L474" s="77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7"/>
      <c r="L475" s="77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7"/>
      <c r="L476" s="77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7"/>
      <c r="L477" s="77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7"/>
      <c r="L478" s="77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7"/>
      <c r="L479" s="77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7"/>
      <c r="L480" s="77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7"/>
      <c r="L481" s="77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7"/>
      <c r="L482" s="77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7"/>
      <c r="L483" s="77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7"/>
      <c r="L484" s="77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7"/>
      <c r="L485" s="77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7"/>
      <c r="L486" s="77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7"/>
      <c r="L487" s="77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7"/>
      <c r="L488" s="77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7"/>
      <c r="L489" s="77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7"/>
      <c r="L490" s="77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7"/>
      <c r="L491" s="77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7"/>
      <c r="L492" s="77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7"/>
      <c r="L493" s="77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7"/>
      <c r="L494" s="77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7"/>
      <c r="L495" s="77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7"/>
      <c r="L496" s="77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7"/>
      <c r="L497" s="77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7"/>
      <c r="L498" s="77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7"/>
      <c r="L499" s="77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7"/>
      <c r="L500" s="77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7"/>
      <c r="L501" s="77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7"/>
      <c r="L502" s="77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7"/>
      <c r="L503" s="77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7"/>
      <c r="L504" s="77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7"/>
      <c r="L505" s="77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7"/>
      <c r="L506" s="77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7"/>
      <c r="L507" s="77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7"/>
      <c r="L508" s="77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7"/>
      <c r="L509" s="77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7"/>
      <c r="L510" s="77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7"/>
      <c r="L511" s="77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7"/>
      <c r="L512" s="77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7"/>
      <c r="L513" s="77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7"/>
      <c r="L514" s="77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7"/>
      <c r="L515" s="77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7"/>
      <c r="L516" s="77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7"/>
      <c r="L517" s="77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7"/>
      <c r="L518" s="77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7"/>
      <c r="L519" s="77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7"/>
      <c r="L520" s="77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7"/>
      <c r="L521" s="77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7"/>
      <c r="L522" s="77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7"/>
      <c r="L523" s="77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7"/>
      <c r="L524" s="77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7"/>
      <c r="L525" s="77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7"/>
      <c r="L526" s="77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7"/>
      <c r="L527" s="77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7"/>
      <c r="L528" s="77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7"/>
      <c r="L529" s="77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7"/>
      <c r="L530" s="77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7"/>
      <c r="L531" s="77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7"/>
      <c r="L532" s="77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7"/>
      <c r="L533" s="77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7"/>
      <c r="L534" s="77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7"/>
      <c r="L535" s="77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7"/>
      <c r="L536" s="77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7"/>
      <c r="L537" s="77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7"/>
      <c r="L538" s="77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7"/>
      <c r="L539" s="77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7"/>
      <c r="L540" s="77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7"/>
      <c r="L541" s="77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7"/>
      <c r="L542" s="77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7"/>
      <c r="L543" s="77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7"/>
      <c r="L544" s="77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7"/>
      <c r="L545" s="77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7"/>
      <c r="L546" s="77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7"/>
      <c r="L547" s="77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7"/>
      <c r="L548" s="77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7"/>
      <c r="L549" s="77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7"/>
      <c r="L550" s="77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7"/>
      <c r="L551" s="77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7"/>
      <c r="L552" s="77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7"/>
      <c r="L553" s="77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7"/>
      <c r="L554" s="77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7"/>
      <c r="L555" s="77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7"/>
      <c r="L556" s="77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7"/>
      <c r="L557" s="77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7"/>
      <c r="L558" s="77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7"/>
      <c r="L559" s="77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7"/>
      <c r="L560" s="77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7"/>
      <c r="L561" s="77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7"/>
      <c r="L562" s="77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7"/>
      <c r="L563" s="77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7"/>
      <c r="L564" s="77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7"/>
      <c r="L565" s="77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7"/>
      <c r="L566" s="77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7"/>
      <c r="L567" s="77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7"/>
      <c r="L568" s="77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7"/>
      <c r="L569" s="77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7"/>
      <c r="L570" s="77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7"/>
      <c r="L571" s="77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7"/>
      <c r="L572" s="77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7"/>
      <c r="L573" s="77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7"/>
      <c r="L574" s="77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7"/>
      <c r="L575" s="77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7"/>
      <c r="L576" s="77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7"/>
      <c r="L577" s="77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7"/>
      <c r="L578" s="77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7"/>
      <c r="L579" s="77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7"/>
      <c r="L580" s="77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7"/>
      <c r="L581" s="77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7"/>
      <c r="L582" s="77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7"/>
      <c r="L583" s="77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7"/>
      <c r="L584" s="77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7"/>
      <c r="L585" s="77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7"/>
      <c r="L586" s="77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7"/>
      <c r="L587" s="77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7"/>
      <c r="L588" s="77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7"/>
      <c r="L589" s="77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7"/>
      <c r="L590" s="77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7"/>
      <c r="L591" s="77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7"/>
      <c r="L592" s="77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7"/>
      <c r="L593" s="77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7"/>
      <c r="L594" s="77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7"/>
      <c r="L595" s="77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7"/>
      <c r="L596" s="77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7"/>
      <c r="L597" s="77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7"/>
      <c r="L598" s="77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7"/>
      <c r="L599" s="77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7"/>
      <c r="L600" s="77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7"/>
      <c r="L601" s="77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7"/>
      <c r="L602" s="77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7"/>
      <c r="L603" s="77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7"/>
      <c r="L604" s="77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7"/>
      <c r="L605" s="77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7"/>
      <c r="L606" s="77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7"/>
      <c r="L607" s="77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7"/>
      <c r="L608" s="77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7"/>
      <c r="L609" s="77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7"/>
      <c r="L610" s="77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7"/>
      <c r="L611" s="77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7"/>
      <c r="L612" s="77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7"/>
      <c r="L613" s="77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7"/>
      <c r="L614" s="77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7"/>
      <c r="L615" s="77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7"/>
      <c r="L616" s="77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7"/>
      <c r="L617" s="77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7"/>
      <c r="L618" s="77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7"/>
      <c r="L619" s="77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7"/>
      <c r="L620" s="77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7"/>
      <c r="L621" s="77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7"/>
      <c r="L622" s="77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7"/>
      <c r="L623" s="77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7"/>
      <c r="L624" s="77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7"/>
      <c r="L625" s="77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7"/>
      <c r="L626" s="77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7"/>
      <c r="L627" s="77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7"/>
      <c r="L628" s="77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7"/>
      <c r="L629" s="77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7"/>
      <c r="L630" s="77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7"/>
      <c r="L631" s="77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7"/>
      <c r="L632" s="77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7"/>
      <c r="L633" s="77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7"/>
      <c r="L634" s="77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7"/>
      <c r="L635" s="77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7"/>
      <c r="L636" s="77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7"/>
      <c r="L637" s="77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7"/>
      <c r="L638" s="77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7"/>
      <c r="L639" s="77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7"/>
      <c r="L640" s="77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7"/>
      <c r="L641" s="77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7"/>
      <c r="L642" s="77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7"/>
      <c r="L643" s="77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7"/>
      <c r="L644" s="77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7"/>
      <c r="L645" s="77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7"/>
      <c r="L646" s="77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7"/>
      <c r="L647" s="77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7"/>
      <c r="L648" s="77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7"/>
      <c r="L649" s="77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7"/>
      <c r="L650" s="77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7"/>
      <c r="L651" s="77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7"/>
      <c r="L652" s="77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7"/>
      <c r="L653" s="77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7"/>
      <c r="L654" s="77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7"/>
      <c r="L655" s="77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7"/>
      <c r="L656" s="77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7"/>
      <c r="L657" s="77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7"/>
      <c r="L658" s="77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7"/>
      <c r="L659" s="77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7"/>
      <c r="L660" s="77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7"/>
      <c r="L661" s="77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7"/>
      <c r="L662" s="77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7"/>
      <c r="L663" s="77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7"/>
      <c r="L664" s="77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7"/>
      <c r="L665" s="77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7"/>
      <c r="L666" s="77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7"/>
      <c r="L667" s="77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7"/>
      <c r="L668" s="77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7"/>
      <c r="L669" s="77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7"/>
      <c r="L670" s="77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7"/>
      <c r="L671" s="77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7"/>
      <c r="L672" s="77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7"/>
      <c r="L673" s="77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7"/>
      <c r="L674" s="77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7"/>
      <c r="L675" s="77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7"/>
      <c r="L676" s="77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7"/>
      <c r="L677" s="77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7"/>
      <c r="L678" s="77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7"/>
      <c r="L679" s="77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7"/>
      <c r="L680" s="77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7"/>
      <c r="L681" s="77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7"/>
      <c r="L682" s="77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7"/>
      <c r="L683" s="77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7"/>
      <c r="L684" s="77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7"/>
      <c r="L685" s="77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7"/>
      <c r="L686" s="77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7"/>
      <c r="L687" s="77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7"/>
      <c r="L688" s="77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7"/>
      <c r="L689" s="77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7"/>
      <c r="L690" s="77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7"/>
      <c r="L691" s="77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7"/>
      <c r="L692" s="77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7"/>
      <c r="L693" s="77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7"/>
      <c r="L694" s="77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7"/>
      <c r="L695" s="77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7"/>
      <c r="L696" s="77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7"/>
      <c r="L697" s="77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7"/>
      <c r="L698" s="77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7"/>
      <c r="L699" s="77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7"/>
      <c r="L700" s="77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7"/>
      <c r="L701" s="77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7"/>
      <c r="L702" s="77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7"/>
      <c r="L703" s="77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7"/>
      <c r="L704" s="77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7"/>
      <c r="L705" s="77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7"/>
      <c r="L706" s="77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7"/>
      <c r="L707" s="77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7"/>
      <c r="L708" s="77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7"/>
      <c r="L709" s="77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7"/>
      <c r="L710" s="77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7"/>
      <c r="L711" s="77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7"/>
      <c r="L712" s="77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7"/>
      <c r="L713" s="77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7"/>
      <c r="L714" s="77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7"/>
      <c r="L715" s="77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7"/>
      <c r="L716" s="77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7"/>
      <c r="L717" s="77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7"/>
      <c r="L718" s="77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7"/>
      <c r="L719" s="77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7"/>
      <c r="L720" s="77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7"/>
      <c r="L721" s="77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7"/>
      <c r="L722" s="77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7"/>
      <c r="L723" s="77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7"/>
      <c r="L724" s="77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7"/>
      <c r="L725" s="77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7"/>
      <c r="L726" s="77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7"/>
      <c r="L727" s="77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7"/>
      <c r="L728" s="77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7"/>
      <c r="L729" s="77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7"/>
      <c r="L730" s="77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7"/>
      <c r="L731" s="77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7"/>
      <c r="L732" s="77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7"/>
      <c r="L733" s="77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7"/>
      <c r="L734" s="77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7"/>
      <c r="L735" s="77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7"/>
      <c r="L736" s="77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7"/>
      <c r="L737" s="77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7"/>
      <c r="L738" s="77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7"/>
      <c r="L739" s="77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7"/>
      <c r="L740" s="77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7"/>
      <c r="L741" s="77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7"/>
      <c r="L742" s="77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7"/>
      <c r="L743" s="77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7"/>
      <c r="L744" s="77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7"/>
      <c r="L745" s="77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7"/>
      <c r="L746" s="77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7"/>
      <c r="L747" s="77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7"/>
      <c r="L748" s="77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7"/>
      <c r="L749" s="77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7"/>
      <c r="L750" s="77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7"/>
      <c r="L751" s="77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7"/>
      <c r="L752" s="77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7"/>
      <c r="L753" s="77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7"/>
      <c r="L754" s="77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7"/>
      <c r="L755" s="77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7"/>
      <c r="L756" s="77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7"/>
      <c r="L757" s="77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7"/>
      <c r="L758" s="77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7"/>
      <c r="L759" s="77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7"/>
      <c r="L760" s="77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7"/>
      <c r="L761" s="77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7"/>
      <c r="L762" s="77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7"/>
      <c r="L763" s="77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7"/>
      <c r="L764" s="77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7"/>
      <c r="L765" s="77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7"/>
      <c r="L766" s="77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7"/>
      <c r="L767" s="77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7"/>
      <c r="L768" s="77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7"/>
      <c r="L769" s="77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7"/>
      <c r="L770" s="77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7"/>
      <c r="L771" s="77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7"/>
      <c r="L772" s="77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7"/>
      <c r="L773" s="77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7"/>
      <c r="L774" s="77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7"/>
      <c r="L775" s="77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7"/>
      <c r="L776" s="77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7"/>
      <c r="L777" s="77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7"/>
      <c r="L778" s="77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7"/>
      <c r="L779" s="77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7"/>
      <c r="L780" s="77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7"/>
      <c r="L781" s="77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7"/>
      <c r="L782" s="77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7"/>
      <c r="L783" s="77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7"/>
      <c r="L784" s="77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7"/>
      <c r="L785" s="77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7"/>
      <c r="L786" s="77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7"/>
      <c r="L787" s="77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7"/>
      <c r="L788" s="77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7"/>
      <c r="L789" s="77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7"/>
      <c r="L790" s="77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7"/>
      <c r="L791" s="77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7"/>
      <c r="L792" s="77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7"/>
      <c r="L793" s="77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7"/>
      <c r="L794" s="77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7"/>
      <c r="L795" s="77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7"/>
      <c r="L796" s="77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7"/>
      <c r="L797" s="77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7"/>
      <c r="L798" s="77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7"/>
      <c r="L799" s="77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7"/>
      <c r="L800" s="77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7"/>
      <c r="L801" s="77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7"/>
      <c r="L802" s="77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7"/>
      <c r="L803" s="77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7"/>
      <c r="L804" s="77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7"/>
      <c r="L805" s="77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7"/>
      <c r="L806" s="77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7"/>
      <c r="L807" s="77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7"/>
      <c r="L808" s="77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7"/>
      <c r="L809" s="77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7"/>
      <c r="L810" s="77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7"/>
      <c r="L811" s="77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7"/>
      <c r="L812" s="77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7"/>
      <c r="L813" s="77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7"/>
      <c r="L814" s="77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7"/>
      <c r="L815" s="77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7"/>
      <c r="L816" s="77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7"/>
      <c r="L817" s="77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7"/>
      <c r="L818" s="77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7"/>
      <c r="L819" s="77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7"/>
      <c r="L820" s="77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7"/>
      <c r="L821" s="77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7"/>
      <c r="L822" s="77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7"/>
      <c r="L823" s="77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7"/>
      <c r="L824" s="77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7"/>
      <c r="L825" s="77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7"/>
      <c r="L826" s="77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7"/>
      <c r="L827" s="77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7"/>
      <c r="L828" s="77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7"/>
      <c r="L829" s="77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7"/>
      <c r="L830" s="77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7"/>
      <c r="L831" s="77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7"/>
      <c r="L832" s="77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7"/>
      <c r="L833" s="77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7"/>
      <c r="L834" s="77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7"/>
      <c r="L835" s="77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7"/>
      <c r="L836" s="77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7"/>
      <c r="L837" s="77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7"/>
      <c r="L838" s="77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7"/>
      <c r="L839" s="77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7"/>
      <c r="L840" s="77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7"/>
      <c r="L841" s="77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7"/>
      <c r="L842" s="77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7"/>
      <c r="L843" s="77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7"/>
      <c r="L844" s="77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7"/>
      <c r="L845" s="77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7"/>
      <c r="L846" s="77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7"/>
      <c r="L847" s="77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7"/>
      <c r="L848" s="77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7"/>
      <c r="L849" s="77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7"/>
      <c r="L850" s="77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7"/>
      <c r="L851" s="77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7"/>
      <c r="L852" s="77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7"/>
      <c r="L853" s="77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7"/>
      <c r="L854" s="77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7"/>
      <c r="L855" s="77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7"/>
      <c r="L856" s="77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7"/>
      <c r="L857" s="77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7"/>
      <c r="L858" s="77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7"/>
      <c r="L859" s="77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7"/>
      <c r="L860" s="77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7"/>
      <c r="L861" s="77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7"/>
      <c r="L862" s="77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7"/>
      <c r="L863" s="77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7"/>
      <c r="L864" s="77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7"/>
      <c r="L865" s="77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7"/>
      <c r="L866" s="77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7"/>
      <c r="L867" s="77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7"/>
      <c r="L868" s="77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7"/>
      <c r="L869" s="77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7"/>
      <c r="L870" s="77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7"/>
      <c r="L871" s="77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7"/>
      <c r="L872" s="77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7"/>
      <c r="L873" s="77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7"/>
      <c r="L874" s="77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7"/>
      <c r="L875" s="77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7"/>
      <c r="L876" s="77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7"/>
      <c r="L877" s="77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7"/>
      <c r="L878" s="77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7"/>
      <c r="L879" s="77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7"/>
      <c r="L880" s="77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7"/>
      <c r="L881" s="77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7"/>
      <c r="L882" s="77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7"/>
      <c r="L883" s="77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7"/>
      <c r="L884" s="77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7"/>
      <c r="L885" s="77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7"/>
      <c r="L886" s="77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7"/>
      <c r="L887" s="77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7"/>
      <c r="L888" s="77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7"/>
      <c r="L889" s="77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7"/>
      <c r="L890" s="77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7"/>
      <c r="L891" s="77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7"/>
      <c r="L892" s="77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7"/>
      <c r="L893" s="77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7"/>
      <c r="L894" s="77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7"/>
      <c r="L895" s="77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7"/>
      <c r="L896" s="77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7"/>
      <c r="L897" s="77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7"/>
      <c r="L898" s="77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7"/>
      <c r="L899" s="77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7"/>
      <c r="L900" s="77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7"/>
      <c r="L901" s="77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7"/>
      <c r="L902" s="77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7"/>
      <c r="L903" s="77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7"/>
      <c r="L904" s="77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7"/>
      <c r="L905" s="77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7"/>
      <c r="L906" s="77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7"/>
      <c r="L907" s="77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7"/>
      <c r="L908" s="77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7"/>
      <c r="L909" s="77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7"/>
      <c r="L910" s="77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7"/>
      <c r="L911" s="77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7"/>
      <c r="L912" s="77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7"/>
      <c r="L913" s="77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7"/>
      <c r="L914" s="77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7"/>
      <c r="L915" s="77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7"/>
      <c r="L916" s="77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7"/>
      <c r="L917" s="77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7"/>
      <c r="L918" s="77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7"/>
      <c r="L919" s="77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7"/>
      <c r="L920" s="77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7"/>
      <c r="L921" s="77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7"/>
      <c r="L922" s="77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7"/>
      <c r="L923" s="77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7"/>
      <c r="L924" s="77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7"/>
      <c r="L925" s="77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7"/>
      <c r="L926" s="77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7"/>
      <c r="L927" s="77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7"/>
      <c r="L928" s="77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7"/>
      <c r="L929" s="77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7"/>
      <c r="L930" s="77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7"/>
      <c r="L931" s="77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7"/>
      <c r="L932" s="77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7"/>
      <c r="L933" s="77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7"/>
      <c r="L934" s="77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7"/>
      <c r="L935" s="77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7"/>
      <c r="L936" s="77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7"/>
      <c r="L937" s="77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7"/>
      <c r="L938" s="77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7"/>
      <c r="L939" s="77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7"/>
      <c r="L940" s="77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7"/>
      <c r="L941" s="77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7"/>
      <c r="L942" s="77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7"/>
      <c r="L943" s="77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7"/>
      <c r="L944" s="77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7"/>
      <c r="L945" s="77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7"/>
      <c r="L946" s="77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7"/>
      <c r="L947" s="77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7"/>
      <c r="L948" s="77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7"/>
      <c r="L949" s="77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7"/>
      <c r="L950" s="77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7"/>
      <c r="L951" s="77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7"/>
      <c r="L952" s="77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7"/>
      <c r="L953" s="77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7"/>
      <c r="L954" s="77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7"/>
      <c r="L955" s="77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7"/>
      <c r="L956" s="77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7"/>
      <c r="L957" s="77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7"/>
      <c r="L958" s="77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7"/>
      <c r="L959" s="77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7"/>
      <c r="L960" s="77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7"/>
      <c r="L961" s="77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7"/>
      <c r="L962" s="77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7"/>
      <c r="L963" s="77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7"/>
      <c r="L964" s="77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7"/>
      <c r="L965" s="77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7"/>
      <c r="L966" s="77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7"/>
      <c r="L967" s="77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7"/>
      <c r="L968" s="77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7"/>
      <c r="L969" s="77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7"/>
      <c r="L970" s="77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7"/>
      <c r="L971" s="77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7"/>
      <c r="L972" s="77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7"/>
      <c r="L973" s="77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7"/>
      <c r="L974" s="77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7"/>
      <c r="L975" s="77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7"/>
      <c r="L976" s="77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7"/>
      <c r="L977" s="77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7"/>
      <c r="L978" s="77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7"/>
      <c r="L979" s="77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7"/>
      <c r="L980" s="77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7"/>
      <c r="L981" s="77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7"/>
      <c r="L982" s="77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7"/>
      <c r="L983" s="77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7"/>
      <c r="L984" s="77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8"/>
      <c r="L985" s="78"/>
      <c r="T985" s="58"/>
    </row>
    <row r="986" ht="15.75" customHeight="1">
      <c r="K986" s="78"/>
      <c r="L986" s="78"/>
      <c r="T986" s="58"/>
    </row>
    <row r="987" ht="15.75" customHeight="1">
      <c r="K987" s="78"/>
      <c r="L987" s="78"/>
      <c r="T987" s="58"/>
    </row>
    <row r="988" ht="15.75" customHeight="1">
      <c r="K988" s="78"/>
      <c r="L988" s="78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45660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45660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8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27">
        <f t="array" ref="AJ3">SUM(('ТУР6'!home=AF3)*('ТУР6'!homescore&lt;'ТУР6'!visitorscore),('ТУР6'!visitor=AF3)*('ТУР6'!visitorscore&lt;'ТУР6'!homescore))</f>
        <v>10</v>
      </c>
      <c r="AK3" s="22">
        <f t="array" ref="AK3">SUMIF('ТУР6'!home,AF3,'ТУР6'!homescore)+SUMIF('ТУР6'!visitor,AF3,'ТУР6'!visitorscore)</f>
        <v>45</v>
      </c>
      <c r="AL3" s="27">
        <f t="array" ref="AL3">SUMIF('ТУР6'!home,AF3,'ТУР6'!visitorscore)+SUMIF('ТУР6'!visitor,AF3,'ТУР6'!homescore)</f>
        <v>46</v>
      </c>
      <c r="AM3" s="27">
        <f t="shared" ref="AM3:AM5" si="2">AK3-AL3</f>
        <v>-1</v>
      </c>
      <c r="AN3" s="22">
        <f t="array" ref="AN3">AH3*Options!$B$2+AI3*Options!$B$3+AJ3*Options!$B$4+VLOOKUP(AF3,$E$4:$F$8,2,0)</f>
        <v>34</v>
      </c>
      <c r="AO3" s="28">
        <f t="shared" ref="AO3:AO5" si="3">AK3+AM3*10000+AN3*100000000</f>
        <v>3399990045</v>
      </c>
    </row>
    <row r="4">
      <c r="A4" s="12"/>
      <c r="B4" s="12"/>
      <c r="C4" s="29" t="s">
        <v>62</v>
      </c>
      <c r="D4" s="108" t="s">
        <v>46</v>
      </c>
      <c r="E4" s="131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44</v>
      </c>
      <c r="AA4" s="20">
        <f t="array" ref="AA4">VLOOKUP($U4,$AF$3:$AN$5,7,0)</f>
        <v>39</v>
      </c>
      <c r="AB4" s="20">
        <f t="array" ref="AB4">VLOOKUP($U4,$AF$3:$AN$5,8,0)</f>
        <v>5</v>
      </c>
      <c r="AC4" s="20">
        <f t="array" ref="AC4">VLOOKUP($U4,$AF$3:$AN$5,9,0)</f>
        <v>44</v>
      </c>
      <c r="AD4" s="28"/>
      <c r="AE4" s="12"/>
      <c r="AF4" s="26" t="str">
        <f t="shared" si="1"/>
        <v>Lucky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9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27">
        <f t="array" ref="AJ4">SUM(('ТУР6'!home=AF4)*('ТУР6'!homescore&lt;'ТУР6'!visitorscore),('ТУР6'!visitor=AF4)*('ТУР6'!visitorscore&lt;'ТУР6'!homescore))</f>
        <v>11</v>
      </c>
      <c r="AK4" s="22">
        <f t="array" ref="AK4">SUMIF('ТУР6'!home,AF4,'ТУР6'!homescore)+SUMIF('ТУР6'!visitor,AF4,'ТУР6'!visitorscore)</f>
        <v>38</v>
      </c>
      <c r="AL4" s="27">
        <f t="array" ref="AL4">SUMIF('ТУР6'!home,AF4,'ТУР6'!visitorscore)+SUMIF('ТУР6'!visitor,AF4,'ТУР6'!homescore)</f>
        <v>42</v>
      </c>
      <c r="AM4" s="27">
        <f t="shared" si="2"/>
        <v>-4</v>
      </c>
      <c r="AN4" s="22">
        <f t="array" ref="AN4">AH4*Options!$B$2+AI4*Options!$B$3+AJ4*Options!$B$4+VLOOKUP(AF4,$E$4:$F$8,2,0)</f>
        <v>35</v>
      </c>
      <c r="AO4" s="28">
        <f t="shared" si="3"/>
        <v>3499960038</v>
      </c>
    </row>
    <row r="5">
      <c r="A5" s="12"/>
      <c r="B5" s="12"/>
      <c r="C5" s="29" t="s">
        <v>64</v>
      </c>
      <c r="D5" s="108" t="s">
        <v>47</v>
      </c>
      <c r="E5" s="132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Lucky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8</v>
      </c>
      <c r="Y5" s="20">
        <f t="array" ref="Y5">VLOOKUP($U5,$AF$3:$AN$5,5,0)</f>
        <v>11</v>
      </c>
      <c r="Z5" s="20">
        <f t="array" ref="Z5">VLOOKUP($U5,$AF$3:$AN$5,6,0)</f>
        <v>38</v>
      </c>
      <c r="AA5" s="20">
        <f t="array" ref="AA5">VLOOKUP($U5,$AF$3:$AN$5,7,0)</f>
        <v>42</v>
      </c>
      <c r="AB5" s="20">
        <f t="array" ref="AB5">VLOOKUP($U5,$AF$3:$AN$5,8,0)</f>
        <v>-4</v>
      </c>
      <c r="AC5" s="20">
        <f t="array" ref="AC5">VLOOKUP($U5,$AF$3:$AN$5,9,0)</f>
        <v>35</v>
      </c>
      <c r="AD5" s="28"/>
      <c r="AE5" s="12"/>
      <c r="AF5" s="26" t="str">
        <f t="shared" si="1"/>
        <v>Warrior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12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27">
        <f t="array" ref="AJ5">SUM(('ТУР6'!home=AF5)*('ТУР6'!homescore&lt;'ТУР6'!visitorscore),('ТУР6'!visitor=AF5)*('ТУР6'!visitorscore&lt;'ТУР6'!homescore))</f>
        <v>8</v>
      </c>
      <c r="AK5" s="22">
        <f t="array" ref="AK5">SUMIF('ТУР6'!home,AF5,'ТУР6'!homescore)+SUMIF('ТУР6'!visitor,AF5,'ТУР6'!visitorscore)</f>
        <v>44</v>
      </c>
      <c r="AL5" s="27">
        <f t="array" ref="AL5">SUMIF('ТУР6'!home,AF5,'ТУР6'!visitorscore)+SUMIF('ТУР6'!visitor,AF5,'ТУР6'!homescore)</f>
        <v>39</v>
      </c>
      <c r="AM5" s="27">
        <f t="shared" si="2"/>
        <v>5</v>
      </c>
      <c r="AN5" s="22">
        <f t="array" ref="AN5">AH5*Options!$B$2+AI5*Options!$B$3+AJ5*Options!$B$4+VLOOKUP(AF5,$E$4:$F$8,2,0)</f>
        <v>44</v>
      </c>
      <c r="AO5" s="28">
        <f t="shared" si="3"/>
        <v>4400050044</v>
      </c>
    </row>
    <row r="6">
      <c r="A6" s="12"/>
      <c r="B6" s="12"/>
      <c r="C6" s="133" t="s">
        <v>66</v>
      </c>
      <c r="D6" s="108" t="s">
        <v>48</v>
      </c>
      <c r="E6" s="31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mace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10</v>
      </c>
      <c r="Y6" s="20">
        <f t="array" ref="Y6">VLOOKUP($U6,$AF$3:$AN$5,5,0)</f>
        <v>10</v>
      </c>
      <c r="Z6" s="20">
        <f t="array" ref="Z6">VLOOKUP($U6,$AF$3:$AN$5,6,0)</f>
        <v>45</v>
      </c>
      <c r="AA6" s="20">
        <f t="array" ref="AA6">VLOOKUP($U6,$AF$3:$AN$5,7,0)</f>
        <v>46</v>
      </c>
      <c r="AB6" s="20">
        <f t="array" ref="AB6">VLOOKUP($U6,$AF$3:$AN$5,8,0)</f>
        <v>-1</v>
      </c>
      <c r="AC6" s="20">
        <f t="array" ref="AC6">VLOOKUP($U6,$AF$3:$AN$5,9,0)</f>
        <v>34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0.9583333333333334</v>
      </c>
      <c r="C12" s="46" t="str">
        <f t="shared" ref="C12:C14" si="4">TRIM($D$4)</f>
        <v>Финляндия</v>
      </c>
      <c r="D12" s="46" t="str">
        <f t="shared" ref="D12:D17" si="5">TRIM($D$5)</f>
        <v>Чехия</v>
      </c>
      <c r="E12" s="46" t="str">
        <f t="shared" ref="E12:E14" si="6">$E$4</f>
        <v>mace</v>
      </c>
      <c r="F12" s="46" t="str">
        <f t="shared" ref="F12:F17" si="7">$E$5</f>
        <v>Lucky</v>
      </c>
      <c r="G12" s="39">
        <f t="shared" ref="G12:G53" si="8">SUM(K12)</f>
        <v>2</v>
      </c>
      <c r="H12" s="19"/>
      <c r="I12" s="39">
        <f t="shared" ref="I12:I18" si="9">SUM(L12)</f>
        <v>0</v>
      </c>
      <c r="J12" s="19"/>
      <c r="K12" s="46">
        <v>2.0</v>
      </c>
      <c r="L12" s="46">
        <v>0.0</v>
      </c>
      <c r="M12" s="12"/>
      <c r="N12" s="12"/>
      <c r="O12" s="12"/>
      <c r="P12" s="12"/>
      <c r="Q12" s="12"/>
      <c r="R12" s="12"/>
      <c r="S12" s="12"/>
      <c r="T12" s="47">
        <v>328.0</v>
      </c>
      <c r="U12" s="48" t="str">
        <f t="shared" ref="U12:U53" si="10">TEXT(B12,"h:mm")&amp;" "&amp;($C$1)&amp;" ("&amp;C12&amp;") "&amp;E12&amp;" "&amp;" - ("&amp;D12&amp;") "&amp;F12&amp;""</f>
        <v>23:00 Bullet shot Cup (Финляндия) mace  - (Чехия) Lucky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0.9611111111111111</v>
      </c>
      <c r="C13" s="46" t="str">
        <f t="shared" si="4"/>
        <v>Финляндия</v>
      </c>
      <c r="D13" s="46" t="str">
        <f t="shared" si="5"/>
        <v>Чехия</v>
      </c>
      <c r="E13" s="46" t="str">
        <f t="shared" si="6"/>
        <v>mace</v>
      </c>
      <c r="F13" s="46" t="str">
        <f t="shared" si="7"/>
        <v>Lucky</v>
      </c>
      <c r="G13" s="39">
        <f t="shared" si="8"/>
        <v>2</v>
      </c>
      <c r="H13" s="19"/>
      <c r="I13" s="39">
        <f t="shared" si="9"/>
        <v>2</v>
      </c>
      <c r="J13" s="19"/>
      <c r="K13" s="46">
        <v>2.0</v>
      </c>
      <c r="L13" s="46">
        <v>2.0</v>
      </c>
      <c r="M13" s="12"/>
      <c r="N13" s="12"/>
      <c r="O13" s="12"/>
      <c r="P13" s="12"/>
      <c r="Q13" s="12"/>
      <c r="R13" s="12"/>
      <c r="S13" s="12"/>
      <c r="T13" s="47">
        <v>329.0</v>
      </c>
      <c r="U13" s="48" t="str">
        <f t="shared" si="10"/>
        <v>23:04 Bullet shot Cup (Финляндия) mace  - (Чехия) Lucky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0.9638888888888889</v>
      </c>
      <c r="C14" s="46" t="str">
        <f t="shared" si="4"/>
        <v>Финляндия</v>
      </c>
      <c r="D14" s="46" t="str">
        <f t="shared" si="5"/>
        <v>Чехия</v>
      </c>
      <c r="E14" s="46" t="str">
        <f t="shared" si="6"/>
        <v>mace</v>
      </c>
      <c r="F14" s="46" t="str">
        <f t="shared" si="7"/>
        <v>Lucky</v>
      </c>
      <c r="G14" s="39">
        <f t="shared" si="8"/>
        <v>2</v>
      </c>
      <c r="H14" s="19"/>
      <c r="I14" s="39">
        <f t="shared" si="9"/>
        <v>2</v>
      </c>
      <c r="J14" s="19"/>
      <c r="K14" s="46">
        <v>2.0</v>
      </c>
      <c r="L14" s="46">
        <v>2.0</v>
      </c>
      <c r="M14" s="12"/>
      <c r="N14" s="12"/>
      <c r="O14" s="12"/>
      <c r="P14" s="12"/>
      <c r="Q14" s="12"/>
      <c r="R14" s="12"/>
      <c r="S14" s="12"/>
      <c r="T14" s="47">
        <v>330.0</v>
      </c>
      <c r="U14" s="48" t="str">
        <f t="shared" si="10"/>
        <v>23:08 Bullet shot Cup (Финляндия) mace  - (Чехия) Lucky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0.9666666666666667</v>
      </c>
      <c r="C15" s="50" t="str">
        <f t="shared" ref="C15:C20" si="12">TRIM($D$6)</f>
        <v>Германия</v>
      </c>
      <c r="D15" s="46" t="str">
        <f t="shared" si="5"/>
        <v>Чехия</v>
      </c>
      <c r="E15" s="50" t="str">
        <f t="shared" ref="E15:E20" si="13">$E$6</f>
        <v>Warrior</v>
      </c>
      <c r="F15" s="46" t="str">
        <f t="shared" si="7"/>
        <v>Lucky</v>
      </c>
      <c r="G15" s="39">
        <f t="shared" si="8"/>
        <v>2</v>
      </c>
      <c r="H15" s="19"/>
      <c r="I15" s="39">
        <f t="shared" si="9"/>
        <v>2</v>
      </c>
      <c r="J15" s="19"/>
      <c r="K15" s="46">
        <v>2.0</v>
      </c>
      <c r="L15" s="46">
        <v>2.0</v>
      </c>
      <c r="M15" s="12"/>
      <c r="N15" s="12"/>
      <c r="O15" s="12"/>
      <c r="P15" s="12"/>
      <c r="Q15" s="12"/>
      <c r="R15" s="12"/>
      <c r="S15" s="12"/>
      <c r="T15" s="47">
        <v>331.0</v>
      </c>
      <c r="U15" s="48" t="str">
        <f t="shared" si="10"/>
        <v>23:12 Bullet shot Cup (Германия) Warrior  - (Чехия) Lucky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0.9694444444444444</v>
      </c>
      <c r="C16" s="50" t="str">
        <f t="shared" si="12"/>
        <v>Германия</v>
      </c>
      <c r="D16" s="46" t="str">
        <f t="shared" si="5"/>
        <v>Чехия</v>
      </c>
      <c r="E16" s="50" t="str">
        <f t="shared" si="13"/>
        <v>Warrior</v>
      </c>
      <c r="F16" s="46" t="str">
        <f t="shared" si="7"/>
        <v>Lucky</v>
      </c>
      <c r="G16" s="39">
        <f t="shared" si="8"/>
        <v>2</v>
      </c>
      <c r="H16" s="19"/>
      <c r="I16" s="39">
        <f t="shared" si="9"/>
        <v>2</v>
      </c>
      <c r="J16" s="19"/>
      <c r="K16" s="46">
        <v>2.0</v>
      </c>
      <c r="L16" s="46">
        <v>2.0</v>
      </c>
      <c r="M16" s="12"/>
      <c r="N16" s="12"/>
      <c r="O16" s="12"/>
      <c r="P16" s="12"/>
      <c r="Q16" s="12"/>
      <c r="R16" s="12"/>
      <c r="S16" s="12"/>
      <c r="T16" s="47">
        <v>332.0</v>
      </c>
      <c r="U16" s="48" t="str">
        <f t="shared" si="10"/>
        <v>23:16 Bullet shot Cup (Германия) Warrior  - (Чехия) Lucky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0.9722222222222222</v>
      </c>
      <c r="C17" s="50" t="str">
        <f t="shared" si="12"/>
        <v>Германия</v>
      </c>
      <c r="D17" s="46" t="str">
        <f t="shared" si="5"/>
        <v>Чехия</v>
      </c>
      <c r="E17" s="50" t="str">
        <f t="shared" si="13"/>
        <v>Warrior</v>
      </c>
      <c r="F17" s="46" t="str">
        <f t="shared" si="7"/>
        <v>Lucky</v>
      </c>
      <c r="G17" s="39">
        <f t="shared" si="8"/>
        <v>1</v>
      </c>
      <c r="H17" s="19"/>
      <c r="I17" s="39">
        <f t="shared" si="9"/>
        <v>2</v>
      </c>
      <c r="J17" s="19"/>
      <c r="K17" s="46">
        <v>1.0</v>
      </c>
      <c r="L17" s="46">
        <v>2.0</v>
      </c>
      <c r="M17" s="12"/>
      <c r="N17" s="12"/>
      <c r="O17" s="12"/>
      <c r="P17" s="12"/>
      <c r="Q17" s="12"/>
      <c r="R17" s="12"/>
      <c r="S17" s="12"/>
      <c r="T17" s="47">
        <v>333.0</v>
      </c>
      <c r="U17" s="48" t="str">
        <f t="shared" si="10"/>
        <v>23:20 Bullet shot Cup (Германия) Warrior  - (Чехия) Lucky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0.975</v>
      </c>
      <c r="C18" s="50" t="str">
        <f t="shared" si="12"/>
        <v>Германия</v>
      </c>
      <c r="D18" s="50" t="str">
        <f t="shared" ref="D18:D23" si="14">TRIM($D$4)</f>
        <v>Финляндия</v>
      </c>
      <c r="E18" s="50" t="str">
        <f t="shared" si="13"/>
        <v>Warrior</v>
      </c>
      <c r="F18" s="46" t="str">
        <f t="shared" ref="F18:F23" si="15">$E$4</f>
        <v>mace</v>
      </c>
      <c r="G18" s="39">
        <f t="shared" si="8"/>
        <v>2</v>
      </c>
      <c r="H18" s="19"/>
      <c r="I18" s="39">
        <f t="shared" si="9"/>
        <v>2</v>
      </c>
      <c r="J18" s="19"/>
      <c r="K18" s="46">
        <v>2.0</v>
      </c>
      <c r="L18" s="46">
        <v>2.0</v>
      </c>
      <c r="M18" s="12"/>
      <c r="N18" s="12"/>
      <c r="O18" s="12"/>
      <c r="P18" s="12"/>
      <c r="Q18" s="12"/>
      <c r="R18" s="12"/>
      <c r="S18" s="12"/>
      <c r="T18" s="47">
        <v>334.0</v>
      </c>
      <c r="U18" s="48" t="str">
        <f t="shared" si="10"/>
        <v>23:24 Bullet shot Cup (Германия) Warrior  - (Финляндия) mace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0.9777777777777777</v>
      </c>
      <c r="C19" s="50" t="str">
        <f t="shared" si="12"/>
        <v>Германия</v>
      </c>
      <c r="D19" s="50" t="str">
        <f t="shared" si="14"/>
        <v>Финляндия</v>
      </c>
      <c r="E19" s="50" t="str">
        <f t="shared" si="13"/>
        <v>Warrior</v>
      </c>
      <c r="F19" s="46" t="str">
        <f t="shared" si="15"/>
        <v>mace</v>
      </c>
      <c r="G19" s="39">
        <f t="shared" si="8"/>
        <v>2</v>
      </c>
      <c r="H19" s="19"/>
      <c r="I19" s="39">
        <f t="shared" ref="I19:I23" si="16">SUM(L19,O19)</f>
        <v>1</v>
      </c>
      <c r="J19" s="19"/>
      <c r="K19" s="46">
        <v>2.0</v>
      </c>
      <c r="L19" s="46">
        <v>1.0</v>
      </c>
      <c r="M19" s="12"/>
      <c r="N19" s="12"/>
      <c r="O19" s="12"/>
      <c r="P19" s="12"/>
      <c r="Q19" s="12"/>
      <c r="R19" s="12"/>
      <c r="S19" s="12"/>
      <c r="T19" s="47">
        <v>335.0</v>
      </c>
      <c r="U19" s="48" t="str">
        <f t="shared" si="10"/>
        <v>23:28 Bullet shot Cup (Германия) Warrior  - (Финляндия) mace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0.9805555555555555</v>
      </c>
      <c r="C20" s="50" t="str">
        <f t="shared" si="12"/>
        <v>Германия</v>
      </c>
      <c r="D20" s="50" t="str">
        <f t="shared" si="14"/>
        <v>Финляндия</v>
      </c>
      <c r="E20" s="50" t="str">
        <f t="shared" si="13"/>
        <v>Warrior</v>
      </c>
      <c r="F20" s="46" t="str">
        <f t="shared" si="15"/>
        <v>mace</v>
      </c>
      <c r="G20" s="39">
        <f t="shared" si="8"/>
        <v>3</v>
      </c>
      <c r="H20" s="19"/>
      <c r="I20" s="39">
        <f t="shared" si="16"/>
        <v>3</v>
      </c>
      <c r="J20" s="19"/>
      <c r="K20" s="46">
        <v>3.0</v>
      </c>
      <c r="L20" s="46">
        <v>3.0</v>
      </c>
      <c r="M20" s="12"/>
      <c r="N20" s="12"/>
      <c r="O20" s="12"/>
      <c r="P20" s="12"/>
      <c r="Q20" s="12"/>
      <c r="R20" s="12"/>
      <c r="S20" s="12"/>
      <c r="T20" s="47">
        <v>336.0</v>
      </c>
      <c r="U20" s="48" t="str">
        <f t="shared" si="10"/>
        <v>23:32 Bullet shot Cup (Германия) Warrior  - (Финляндия) mace</v>
      </c>
      <c r="V20" s="12" t="str">
        <f t="shared" si="11"/>
        <v>3:3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0.9833333333333333</v>
      </c>
      <c r="C21" s="46" t="str">
        <f t="shared" ref="C21:C26" si="17">TRIM($D$5)</f>
        <v>Чехия</v>
      </c>
      <c r="D21" s="50" t="str">
        <f t="shared" si="14"/>
        <v>Финляндия</v>
      </c>
      <c r="E21" s="46" t="str">
        <f t="shared" ref="E21:E26" si="18">$E$5</f>
        <v>Lucky</v>
      </c>
      <c r="F21" s="46" t="str">
        <f t="shared" si="15"/>
        <v>mace</v>
      </c>
      <c r="G21" s="39">
        <f t="shared" si="8"/>
        <v>0</v>
      </c>
      <c r="H21" s="19"/>
      <c r="I21" s="39">
        <f t="shared" si="16"/>
        <v>2</v>
      </c>
      <c r="J21" s="19"/>
      <c r="K21" s="46">
        <v>0.0</v>
      </c>
      <c r="L21" s="46">
        <v>2.0</v>
      </c>
      <c r="M21" s="12"/>
      <c r="N21" s="12"/>
      <c r="O21" s="12"/>
      <c r="P21" s="12"/>
      <c r="Q21" s="12"/>
      <c r="R21" s="12"/>
      <c r="S21" s="12"/>
      <c r="T21" s="47">
        <v>337.0</v>
      </c>
      <c r="U21" s="48" t="str">
        <f t="shared" si="10"/>
        <v>23:36 Bullet shot Cup (Чехия) Lucky  - (Финляндия) mace</v>
      </c>
      <c r="V21" s="12" t="str">
        <f t="shared" si="11"/>
        <v>0:2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0.9861111111111112</v>
      </c>
      <c r="C22" s="46" t="str">
        <f t="shared" si="17"/>
        <v>Чехия</v>
      </c>
      <c r="D22" s="50" t="str">
        <f t="shared" si="14"/>
        <v>Финляндия</v>
      </c>
      <c r="E22" s="46" t="str">
        <f t="shared" si="18"/>
        <v>Lucky</v>
      </c>
      <c r="F22" s="46" t="str">
        <f t="shared" si="15"/>
        <v>mace</v>
      </c>
      <c r="G22" s="39">
        <f t="shared" si="8"/>
        <v>1</v>
      </c>
      <c r="H22" s="19"/>
      <c r="I22" s="39">
        <f t="shared" si="16"/>
        <v>2</v>
      </c>
      <c r="J22" s="19"/>
      <c r="K22" s="46">
        <v>1.0</v>
      </c>
      <c r="L22" s="46">
        <v>2.0</v>
      </c>
      <c r="M22" s="12"/>
      <c r="N22" s="12"/>
      <c r="O22" s="12"/>
      <c r="P22" s="12"/>
      <c r="Q22" s="12"/>
      <c r="R22" s="12"/>
      <c r="S22" s="12"/>
      <c r="T22" s="47">
        <v>338.0</v>
      </c>
      <c r="U22" s="48" t="str">
        <f t="shared" si="10"/>
        <v>23:40 Bullet shot Cup (Чехия) Lucky  - (Финляндия) mace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0.9888888888888889</v>
      </c>
      <c r="C23" s="46" t="str">
        <f t="shared" si="17"/>
        <v>Чехия</v>
      </c>
      <c r="D23" s="50" t="str">
        <f t="shared" si="14"/>
        <v>Финляндия</v>
      </c>
      <c r="E23" s="46" t="str">
        <f t="shared" si="18"/>
        <v>Lucky</v>
      </c>
      <c r="F23" s="46" t="str">
        <f t="shared" si="15"/>
        <v>mace</v>
      </c>
      <c r="G23" s="39">
        <f t="shared" si="8"/>
        <v>2</v>
      </c>
      <c r="H23" s="19"/>
      <c r="I23" s="39">
        <f t="shared" si="16"/>
        <v>1</v>
      </c>
      <c r="J23" s="19"/>
      <c r="K23" s="46">
        <v>2.0</v>
      </c>
      <c r="L23" s="46">
        <v>1.0</v>
      </c>
      <c r="M23" s="12"/>
      <c r="N23" s="12"/>
      <c r="O23" s="12"/>
      <c r="P23" s="12"/>
      <c r="Q23" s="12"/>
      <c r="R23" s="12"/>
      <c r="S23" s="12"/>
      <c r="T23" s="47">
        <v>339.0</v>
      </c>
      <c r="U23" s="48" t="str">
        <f t="shared" si="10"/>
        <v>23:44 Bullet shot Cup (Чехия) Lucky  - (Финляндия) mace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0.9916666666666667</v>
      </c>
      <c r="C24" s="46" t="str">
        <f t="shared" si="17"/>
        <v>Чехия</v>
      </c>
      <c r="D24" s="50" t="str">
        <f t="shared" ref="D24:D29" si="19">TRIM($D$6)</f>
        <v>Германия</v>
      </c>
      <c r="E24" s="46" t="str">
        <f t="shared" si="18"/>
        <v>Lucky</v>
      </c>
      <c r="F24" s="50" t="str">
        <f t="shared" ref="F24:F29" si="20">$E$6</f>
        <v>Warrior</v>
      </c>
      <c r="G24" s="39">
        <f t="shared" si="8"/>
        <v>1</v>
      </c>
      <c r="H24" s="19"/>
      <c r="I24" s="39">
        <f t="shared" ref="I24:I30" si="21">SUM(L24)</f>
        <v>0</v>
      </c>
      <c r="J24" s="19"/>
      <c r="K24" s="46">
        <v>1.0</v>
      </c>
      <c r="L24" s="46">
        <v>0.0</v>
      </c>
      <c r="M24" s="12"/>
      <c r="N24" s="12"/>
      <c r="O24" s="12"/>
      <c r="P24" s="12"/>
      <c r="Q24" s="12"/>
      <c r="R24" s="12"/>
      <c r="S24" s="12"/>
      <c r="T24" s="47">
        <v>340.0</v>
      </c>
      <c r="U24" s="48" t="str">
        <f t="shared" si="10"/>
        <v>23:48 Bullet shot Cup (Чехия) Lucky  - (Германия) Warrior</v>
      </c>
      <c r="V24" s="12" t="str">
        <f t="shared" si="11"/>
        <v>1:0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0.9944444444444445</v>
      </c>
      <c r="C25" s="46" t="str">
        <f t="shared" si="17"/>
        <v>Чехия</v>
      </c>
      <c r="D25" s="50" t="str">
        <f t="shared" si="19"/>
        <v>Германия</v>
      </c>
      <c r="E25" s="46" t="str">
        <f t="shared" si="18"/>
        <v>Lucky</v>
      </c>
      <c r="F25" s="50" t="str">
        <f t="shared" si="20"/>
        <v>Warrior</v>
      </c>
      <c r="G25" s="39">
        <f t="shared" si="8"/>
        <v>1</v>
      </c>
      <c r="H25" s="19"/>
      <c r="I25" s="39">
        <f t="shared" si="21"/>
        <v>2</v>
      </c>
      <c r="J25" s="19"/>
      <c r="K25" s="73">
        <v>1.0</v>
      </c>
      <c r="L25" s="46">
        <v>2.0</v>
      </c>
      <c r="M25" s="12"/>
      <c r="N25" s="12"/>
      <c r="O25" s="12"/>
      <c r="P25" s="12"/>
      <c r="Q25" s="12"/>
      <c r="R25" s="12"/>
      <c r="S25" s="12"/>
      <c r="T25" s="47">
        <v>341.0</v>
      </c>
      <c r="U25" s="48" t="str">
        <f t="shared" si="10"/>
        <v>23:52 Bullet shot Cup (Чехия) Lucky  - (Германия) Warrior</v>
      </c>
      <c r="V25" s="12" t="str">
        <f t="shared" si="11"/>
        <v>1:2</v>
      </c>
      <c r="W25" s="12"/>
      <c r="X25" s="12"/>
      <c r="Y25" s="12"/>
      <c r="Z25" s="12"/>
      <c r="AA25" s="54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0.9972222222222222</v>
      </c>
      <c r="C26" s="46" t="str">
        <f t="shared" si="17"/>
        <v>Чехия</v>
      </c>
      <c r="D26" s="50" t="str">
        <f t="shared" si="19"/>
        <v>Германия</v>
      </c>
      <c r="E26" s="46" t="str">
        <f t="shared" si="18"/>
        <v>Lucky</v>
      </c>
      <c r="F26" s="50" t="str">
        <f t="shared" si="20"/>
        <v>Warrior</v>
      </c>
      <c r="G26" s="74">
        <f t="shared" si="8"/>
        <v>2</v>
      </c>
      <c r="H26" s="19"/>
      <c r="I26" s="39">
        <f t="shared" si="21"/>
        <v>0</v>
      </c>
      <c r="J26" s="19"/>
      <c r="K26" s="46">
        <v>2.0</v>
      </c>
      <c r="L26" s="46">
        <v>0.0</v>
      </c>
      <c r="M26" s="12"/>
      <c r="N26" s="12"/>
      <c r="O26" s="12"/>
      <c r="P26" s="12"/>
      <c r="Q26" s="12"/>
      <c r="R26" s="12"/>
      <c r="S26" s="12"/>
      <c r="T26" s="47">
        <v>342.0</v>
      </c>
      <c r="U26" s="48" t="str">
        <f t="shared" si="10"/>
        <v>23:56 Bullet shot Cup (Чехия) Lucky  - (Германия) Warrior</v>
      </c>
      <c r="V26" s="12" t="str">
        <f t="shared" si="11"/>
        <v>2:0</v>
      </c>
      <c r="W26" s="12"/>
      <c r="X26" s="12"/>
      <c r="Y26" s="12"/>
      <c r="Z26" s="12"/>
      <c r="AA26" s="54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1.0</v>
      </c>
      <c r="C27" s="50" t="str">
        <f t="shared" ref="C27:C32" si="22">TRIM($D$4)</f>
        <v>Финляндия</v>
      </c>
      <c r="D27" s="50" t="str">
        <f t="shared" si="19"/>
        <v>Германия</v>
      </c>
      <c r="E27" s="46" t="str">
        <f t="shared" ref="E27:E32" si="23">$E$4</f>
        <v>mace</v>
      </c>
      <c r="F27" s="50" t="str">
        <f t="shared" si="20"/>
        <v>Warrior</v>
      </c>
      <c r="G27" s="39">
        <f t="shared" si="8"/>
        <v>0</v>
      </c>
      <c r="H27" s="19"/>
      <c r="I27" s="39">
        <f t="shared" si="21"/>
        <v>1</v>
      </c>
      <c r="J27" s="19"/>
      <c r="K27" s="46">
        <v>0.0</v>
      </c>
      <c r="L27" s="46">
        <v>1.0</v>
      </c>
      <c r="M27" s="12"/>
      <c r="N27" s="12"/>
      <c r="O27" s="12"/>
      <c r="P27" s="12"/>
      <c r="Q27" s="12"/>
      <c r="R27" s="12"/>
      <c r="S27" s="12"/>
      <c r="T27" s="47">
        <v>1.0</v>
      </c>
      <c r="U27" s="48" t="str">
        <f t="shared" si="10"/>
        <v>0:00 Bullet shot Cup (Финляндия) mace  - (Германия) Warrior</v>
      </c>
      <c r="V27" s="12" t="str">
        <f t="shared" si="11"/>
        <v>0:1</v>
      </c>
      <c r="W27" s="12"/>
      <c r="X27" s="12"/>
      <c r="Y27" s="12"/>
      <c r="Z27" s="12"/>
      <c r="AA27" s="54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1.0027777777777778</v>
      </c>
      <c r="C28" s="50" t="str">
        <f t="shared" si="22"/>
        <v>Финляндия</v>
      </c>
      <c r="D28" s="50" t="str">
        <f t="shared" si="19"/>
        <v>Германия</v>
      </c>
      <c r="E28" s="46" t="str">
        <f t="shared" si="23"/>
        <v>mace</v>
      </c>
      <c r="F28" s="50" t="str">
        <f t="shared" si="20"/>
        <v>Warrior</v>
      </c>
      <c r="G28" s="39">
        <f t="shared" si="8"/>
        <v>2</v>
      </c>
      <c r="H28" s="19"/>
      <c r="I28" s="39">
        <f t="shared" si="21"/>
        <v>2</v>
      </c>
      <c r="J28" s="19"/>
      <c r="K28" s="46">
        <v>2.0</v>
      </c>
      <c r="L28" s="46">
        <v>2.0</v>
      </c>
      <c r="M28" s="12"/>
      <c r="N28" s="12"/>
      <c r="O28" s="12"/>
      <c r="P28" s="12"/>
      <c r="Q28" s="12"/>
      <c r="R28" s="12"/>
      <c r="S28" s="12"/>
      <c r="T28" s="47">
        <v>2.0</v>
      </c>
      <c r="U28" s="48" t="str">
        <f t="shared" si="10"/>
        <v>0:04 Bullet shot Cup (Финляндия) mace  - (Германия) Warrior</v>
      </c>
      <c r="V28" s="12" t="str">
        <f t="shared" si="11"/>
        <v>2:2</v>
      </c>
      <c r="W28" s="12"/>
      <c r="X28" s="12"/>
      <c r="Y28" s="12"/>
      <c r="Z28" s="12"/>
      <c r="AA28" s="75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1.0055555555555555</v>
      </c>
      <c r="C29" s="50" t="str">
        <f t="shared" si="22"/>
        <v>Финляндия</v>
      </c>
      <c r="D29" s="50" t="str">
        <f t="shared" si="19"/>
        <v>Германия</v>
      </c>
      <c r="E29" s="46" t="str">
        <f t="shared" si="23"/>
        <v>mace</v>
      </c>
      <c r="F29" s="50" t="str">
        <f t="shared" si="20"/>
        <v>Warrior</v>
      </c>
      <c r="G29" s="39">
        <f t="shared" si="8"/>
        <v>3</v>
      </c>
      <c r="H29" s="19"/>
      <c r="I29" s="39">
        <f t="shared" si="21"/>
        <v>2</v>
      </c>
      <c r="J29" s="19"/>
      <c r="K29" s="46">
        <v>3.0</v>
      </c>
      <c r="L29" s="46">
        <v>2.0</v>
      </c>
      <c r="M29" s="12"/>
      <c r="N29" s="12"/>
      <c r="O29" s="12"/>
      <c r="P29" s="12"/>
      <c r="Q29" s="12"/>
      <c r="R29" s="12"/>
      <c r="S29" s="12"/>
      <c r="T29" s="47">
        <v>3.0</v>
      </c>
      <c r="U29" s="48" t="str">
        <f t="shared" si="10"/>
        <v>0:08 Bullet shot Cup (Финляндия) mace  - (Германия) Warrior</v>
      </c>
      <c r="V29" s="12" t="str">
        <f t="shared" si="11"/>
        <v>3:2</v>
      </c>
      <c r="W29" s="12"/>
      <c r="X29" s="12"/>
      <c r="Y29" s="12"/>
      <c r="Z29" s="12"/>
      <c r="AA29" s="75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1.0083333333333333</v>
      </c>
      <c r="C30" s="50" t="str">
        <f t="shared" si="22"/>
        <v>Финляндия</v>
      </c>
      <c r="D30" s="46" t="str">
        <f t="shared" ref="D30:D35" si="24">TRIM($D$5)</f>
        <v>Чехия</v>
      </c>
      <c r="E30" s="46" t="str">
        <f t="shared" si="23"/>
        <v>mace</v>
      </c>
      <c r="F30" s="46" t="str">
        <f t="shared" ref="F30:F35" si="25">$E$5</f>
        <v>Lucky</v>
      </c>
      <c r="G30" s="39">
        <f t="shared" si="8"/>
        <v>3</v>
      </c>
      <c r="H30" s="19"/>
      <c r="I30" s="39">
        <f t="shared" si="21"/>
        <v>1</v>
      </c>
      <c r="J30" s="19"/>
      <c r="K30" s="46">
        <v>3.0</v>
      </c>
      <c r="L30" s="46">
        <v>1.0</v>
      </c>
      <c r="M30" s="12"/>
      <c r="N30" s="12"/>
      <c r="O30" s="12"/>
      <c r="P30" s="12"/>
      <c r="Q30" s="12"/>
      <c r="R30" s="12"/>
      <c r="S30" s="12"/>
      <c r="T30" s="47">
        <v>4.0</v>
      </c>
      <c r="U30" s="48" t="str">
        <f t="shared" si="10"/>
        <v>0:12 Bullet shot Cup (Финляндия) mace  - (Чехия) Lucky</v>
      </c>
      <c r="V30" s="12" t="str">
        <f t="shared" si="11"/>
        <v>3:1</v>
      </c>
      <c r="W30" s="12"/>
      <c r="X30" s="12"/>
      <c r="Y30" s="12"/>
      <c r="Z30" s="12"/>
      <c r="AA30" s="75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1.011111111111111</v>
      </c>
      <c r="C31" s="50" t="str">
        <f t="shared" si="22"/>
        <v>Финляндия</v>
      </c>
      <c r="D31" s="46" t="str">
        <f t="shared" si="24"/>
        <v>Чехия</v>
      </c>
      <c r="E31" s="46" t="str">
        <f t="shared" si="23"/>
        <v>mace</v>
      </c>
      <c r="F31" s="46" t="str">
        <f t="shared" si="25"/>
        <v>Lucky</v>
      </c>
      <c r="G31" s="39">
        <f t="shared" si="8"/>
        <v>1</v>
      </c>
      <c r="H31" s="19"/>
      <c r="I31" s="39">
        <f t="shared" ref="I31:I35" si="26">SUM(L31,O31)</f>
        <v>2</v>
      </c>
      <c r="J31" s="19"/>
      <c r="K31" s="46">
        <v>1.0</v>
      </c>
      <c r="L31" s="46">
        <v>2.0</v>
      </c>
      <c r="M31" s="12"/>
      <c r="N31" s="12"/>
      <c r="O31" s="12"/>
      <c r="P31" s="12"/>
      <c r="Q31" s="12"/>
      <c r="R31" s="12"/>
      <c r="S31" s="12"/>
      <c r="T31" s="47">
        <v>5.0</v>
      </c>
      <c r="U31" s="48" t="str">
        <f t="shared" si="10"/>
        <v>0:16 Bullet shot Cup (Финляндия) mace  - (Чехия) Lucky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1.0138888888888888</v>
      </c>
      <c r="C32" s="50" t="str">
        <f t="shared" si="22"/>
        <v>Финляндия</v>
      </c>
      <c r="D32" s="46" t="str">
        <f t="shared" si="24"/>
        <v>Чехия</v>
      </c>
      <c r="E32" s="46" t="str">
        <f t="shared" si="23"/>
        <v>mace</v>
      </c>
      <c r="F32" s="46" t="str">
        <f t="shared" si="25"/>
        <v>Lucky</v>
      </c>
      <c r="G32" s="39">
        <f t="shared" si="8"/>
        <v>3</v>
      </c>
      <c r="H32" s="19"/>
      <c r="I32" s="39">
        <f t="shared" si="26"/>
        <v>1</v>
      </c>
      <c r="J32" s="19"/>
      <c r="K32" s="46">
        <v>3.0</v>
      </c>
      <c r="L32" s="46">
        <v>1.0</v>
      </c>
      <c r="M32" s="12"/>
      <c r="N32" s="12"/>
      <c r="O32" s="12"/>
      <c r="P32" s="12"/>
      <c r="Q32" s="12"/>
      <c r="R32" s="12"/>
      <c r="S32" s="12"/>
      <c r="T32" s="47">
        <v>6.0</v>
      </c>
      <c r="U32" s="48" t="str">
        <f t="shared" si="10"/>
        <v>0:20 Bullet shot Cup (Финляндия) mace  - (Чехия) Lucky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1.0166666666666666</v>
      </c>
      <c r="C33" s="50" t="str">
        <f t="shared" ref="C33:C38" si="27">TRIM($D$6)</f>
        <v>Германия</v>
      </c>
      <c r="D33" s="46" t="str">
        <f t="shared" si="24"/>
        <v>Чехия</v>
      </c>
      <c r="E33" s="46" t="str">
        <f t="shared" ref="E33:E38" si="28">$E$6</f>
        <v>Warrior</v>
      </c>
      <c r="F33" s="46" t="str">
        <f t="shared" si="25"/>
        <v>Lucky</v>
      </c>
      <c r="G33" s="39">
        <f t="shared" si="8"/>
        <v>0</v>
      </c>
      <c r="H33" s="19"/>
      <c r="I33" s="39">
        <f t="shared" si="26"/>
        <v>1</v>
      </c>
      <c r="J33" s="19"/>
      <c r="K33" s="46">
        <v>0.0</v>
      </c>
      <c r="L33" s="46">
        <v>1.0</v>
      </c>
      <c r="M33" s="12"/>
      <c r="N33" s="12"/>
      <c r="O33" s="12"/>
      <c r="P33" s="12"/>
      <c r="Q33" s="12"/>
      <c r="R33" s="12"/>
      <c r="S33" s="12"/>
      <c r="T33" s="47">
        <v>7.0</v>
      </c>
      <c r="U33" s="48" t="str">
        <f t="shared" si="10"/>
        <v>0:24 Bullet shot Cup (Германия) Warrior  - (Чехия) Lucky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1.0194444444444444</v>
      </c>
      <c r="C34" s="50" t="str">
        <f t="shared" si="27"/>
        <v>Германия</v>
      </c>
      <c r="D34" s="46" t="str">
        <f t="shared" si="24"/>
        <v>Чехия</v>
      </c>
      <c r="E34" s="46" t="str">
        <f t="shared" si="28"/>
        <v>Warrior</v>
      </c>
      <c r="F34" s="46" t="str">
        <f t="shared" si="25"/>
        <v>Lucky</v>
      </c>
      <c r="G34" s="39">
        <f t="shared" si="8"/>
        <v>2</v>
      </c>
      <c r="H34" s="19"/>
      <c r="I34" s="39">
        <f t="shared" si="26"/>
        <v>1</v>
      </c>
      <c r="J34" s="19"/>
      <c r="K34" s="46">
        <v>2.0</v>
      </c>
      <c r="L34" s="46">
        <v>1.0</v>
      </c>
      <c r="M34" s="12"/>
      <c r="N34" s="12"/>
      <c r="O34" s="12"/>
      <c r="P34" s="12"/>
      <c r="Q34" s="12"/>
      <c r="R34" s="12"/>
      <c r="S34" s="12"/>
      <c r="T34" s="47">
        <v>8.0</v>
      </c>
      <c r="U34" s="48" t="str">
        <f t="shared" si="10"/>
        <v>0:28 Bullet shot Cup (Германия) Warrior  - (Чехия) Lucky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1.0222222222222221</v>
      </c>
      <c r="C35" s="50" t="str">
        <f t="shared" si="27"/>
        <v>Германия</v>
      </c>
      <c r="D35" s="46" t="str">
        <f t="shared" si="24"/>
        <v>Чехия</v>
      </c>
      <c r="E35" s="46" t="str">
        <f t="shared" si="28"/>
        <v>Warrior</v>
      </c>
      <c r="F35" s="46" t="str">
        <f t="shared" si="25"/>
        <v>Lucky</v>
      </c>
      <c r="G35" s="39">
        <f t="shared" si="8"/>
        <v>2</v>
      </c>
      <c r="H35" s="19"/>
      <c r="I35" s="39">
        <f t="shared" si="26"/>
        <v>1</v>
      </c>
      <c r="J35" s="19"/>
      <c r="K35" s="46">
        <v>2.0</v>
      </c>
      <c r="L35" s="46">
        <v>1.0</v>
      </c>
      <c r="M35" s="12"/>
      <c r="N35" s="12"/>
      <c r="O35" s="12"/>
      <c r="P35" s="12"/>
      <c r="Q35" s="12"/>
      <c r="R35" s="12"/>
      <c r="S35" s="12"/>
      <c r="T35" s="47">
        <v>9.0</v>
      </c>
      <c r="U35" s="48" t="str">
        <f t="shared" si="10"/>
        <v>0:32 Bullet shot Cup (Германия) Warrior  - (Чехия) Lucky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1.025</v>
      </c>
      <c r="C36" s="50" t="str">
        <f t="shared" si="27"/>
        <v>Германия</v>
      </c>
      <c r="D36" s="50" t="str">
        <f t="shared" ref="D36:D41" si="29">TRIM($D$4)</f>
        <v>Финляндия</v>
      </c>
      <c r="E36" s="50" t="str">
        <f t="shared" si="28"/>
        <v>Warrior</v>
      </c>
      <c r="F36" s="46" t="str">
        <f t="shared" ref="F36:F41" si="30">$E$4</f>
        <v>mace</v>
      </c>
      <c r="G36" s="39">
        <f t="shared" si="8"/>
        <v>2</v>
      </c>
      <c r="H36" s="19"/>
      <c r="I36" s="39">
        <f t="shared" ref="I36:I42" si="31">SUM(L36)</f>
        <v>2</v>
      </c>
      <c r="J36" s="19"/>
      <c r="K36" s="46">
        <v>2.0</v>
      </c>
      <c r="L36" s="46">
        <v>2.0</v>
      </c>
      <c r="M36" s="12"/>
      <c r="N36" s="12"/>
      <c r="O36" s="12"/>
      <c r="P36" s="12"/>
      <c r="Q36" s="12"/>
      <c r="R36" s="12"/>
      <c r="S36" s="12"/>
      <c r="T36" s="47">
        <v>10.0</v>
      </c>
      <c r="U36" s="48" t="str">
        <f t="shared" si="10"/>
        <v>0:36 Bullet shot Cup (Германия) Warrior  - (Финляндия) mace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1.0277777777777777</v>
      </c>
      <c r="C37" s="50" t="str">
        <f t="shared" si="27"/>
        <v>Германия</v>
      </c>
      <c r="D37" s="50" t="str">
        <f t="shared" si="29"/>
        <v>Финляндия</v>
      </c>
      <c r="E37" s="50" t="str">
        <f t="shared" si="28"/>
        <v>Warrior</v>
      </c>
      <c r="F37" s="46" t="str">
        <f t="shared" si="30"/>
        <v>mace</v>
      </c>
      <c r="G37" s="39">
        <f t="shared" si="8"/>
        <v>2</v>
      </c>
      <c r="H37" s="19"/>
      <c r="I37" s="39">
        <f t="shared" si="31"/>
        <v>1</v>
      </c>
      <c r="J37" s="19"/>
      <c r="K37" s="46">
        <v>2.0</v>
      </c>
      <c r="L37" s="46">
        <v>1.0</v>
      </c>
      <c r="M37" s="12"/>
      <c r="N37" s="12"/>
      <c r="O37" s="12"/>
      <c r="P37" s="12"/>
      <c r="Q37" s="12"/>
      <c r="R37" s="12"/>
      <c r="S37" s="12"/>
      <c r="T37" s="47">
        <v>11.0</v>
      </c>
      <c r="U37" s="48" t="str">
        <f t="shared" si="10"/>
        <v>0:40 Bullet shot Cup (Германия) Warrior  - (Финляндия) mace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1.0305555555555554</v>
      </c>
      <c r="C38" s="50" t="str">
        <f t="shared" si="27"/>
        <v>Германия</v>
      </c>
      <c r="D38" s="50" t="str">
        <f t="shared" si="29"/>
        <v>Финляндия</v>
      </c>
      <c r="E38" s="50" t="str">
        <f t="shared" si="28"/>
        <v>Warrior</v>
      </c>
      <c r="F38" s="46" t="str">
        <f t="shared" si="30"/>
        <v>mace</v>
      </c>
      <c r="G38" s="39">
        <f t="shared" si="8"/>
        <v>1</v>
      </c>
      <c r="H38" s="19"/>
      <c r="I38" s="39">
        <f t="shared" si="31"/>
        <v>2</v>
      </c>
      <c r="J38" s="19"/>
      <c r="K38" s="46">
        <v>1.0</v>
      </c>
      <c r="L38" s="46">
        <v>2.0</v>
      </c>
      <c r="M38" s="12"/>
      <c r="N38" s="12"/>
      <c r="O38" s="12"/>
      <c r="P38" s="12"/>
      <c r="Q38" s="12"/>
      <c r="R38" s="12"/>
      <c r="S38" s="12"/>
      <c r="T38" s="47">
        <v>12.0</v>
      </c>
      <c r="U38" s="48" t="str">
        <f t="shared" si="10"/>
        <v>0:44 Bullet shot Cup (Германия) Warrior  - (Финляндия) mace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1.0333333333333334</v>
      </c>
      <c r="C39" s="46" t="str">
        <f t="shared" ref="C39:C44" si="32">TRIM($D$5)</f>
        <v>Чехия</v>
      </c>
      <c r="D39" s="50" t="str">
        <f t="shared" si="29"/>
        <v>Финляндия</v>
      </c>
      <c r="E39" s="46" t="str">
        <f t="shared" ref="E39:E44" si="33">$E$5</f>
        <v>Lucky</v>
      </c>
      <c r="F39" s="46" t="str">
        <f t="shared" si="30"/>
        <v>mace</v>
      </c>
      <c r="G39" s="39">
        <f t="shared" si="8"/>
        <v>2</v>
      </c>
      <c r="H39" s="19"/>
      <c r="I39" s="39">
        <f t="shared" si="31"/>
        <v>2</v>
      </c>
      <c r="J39" s="19"/>
      <c r="K39" s="46">
        <v>2.0</v>
      </c>
      <c r="L39" s="46">
        <v>2.0</v>
      </c>
      <c r="M39" s="12"/>
      <c r="N39" s="12"/>
      <c r="O39" s="12"/>
      <c r="P39" s="12"/>
      <c r="Q39" s="12"/>
      <c r="R39" s="12"/>
      <c r="S39" s="12"/>
      <c r="T39" s="47">
        <v>13.0</v>
      </c>
      <c r="U39" s="48" t="str">
        <f t="shared" si="10"/>
        <v>0:48 Bullet shot Cup (Чехия) Lucky  - (Финляндия) mace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1.0361111111111112</v>
      </c>
      <c r="C40" s="46" t="str">
        <f t="shared" si="32"/>
        <v>Чехия</v>
      </c>
      <c r="D40" s="50" t="str">
        <f t="shared" si="29"/>
        <v>Финляндия</v>
      </c>
      <c r="E40" s="46" t="str">
        <f t="shared" si="33"/>
        <v>Lucky</v>
      </c>
      <c r="F40" s="46" t="str">
        <f t="shared" si="30"/>
        <v>mace</v>
      </c>
      <c r="G40" s="39">
        <f t="shared" si="8"/>
        <v>2</v>
      </c>
      <c r="H40" s="19"/>
      <c r="I40" s="39">
        <f t="shared" si="31"/>
        <v>0</v>
      </c>
      <c r="J40" s="19"/>
      <c r="K40" s="46">
        <v>2.0</v>
      </c>
      <c r="L40" s="46">
        <v>0.0</v>
      </c>
      <c r="M40" s="12"/>
      <c r="N40" s="12"/>
      <c r="O40" s="12"/>
      <c r="P40" s="12"/>
      <c r="Q40" s="12"/>
      <c r="R40" s="12"/>
      <c r="S40" s="12"/>
      <c r="T40" s="47">
        <v>14.0</v>
      </c>
      <c r="U40" s="48" t="str">
        <f t="shared" si="10"/>
        <v>0:52 Bullet shot Cup (Чехия) Lucky  - (Финляндия) mace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1.038888888888889</v>
      </c>
      <c r="C41" s="46" t="str">
        <f t="shared" si="32"/>
        <v>Чехия</v>
      </c>
      <c r="D41" s="50" t="str">
        <f t="shared" si="29"/>
        <v>Финляндия</v>
      </c>
      <c r="E41" s="46" t="str">
        <f t="shared" si="33"/>
        <v>Lucky</v>
      </c>
      <c r="F41" s="46" t="str">
        <f t="shared" si="30"/>
        <v>mace</v>
      </c>
      <c r="G41" s="39">
        <f t="shared" si="8"/>
        <v>0</v>
      </c>
      <c r="H41" s="19"/>
      <c r="I41" s="39">
        <f t="shared" si="31"/>
        <v>1</v>
      </c>
      <c r="J41" s="19"/>
      <c r="K41" s="46">
        <v>0.0</v>
      </c>
      <c r="L41" s="46">
        <v>1.0</v>
      </c>
      <c r="M41" s="12"/>
      <c r="N41" s="12"/>
      <c r="O41" s="12"/>
      <c r="P41" s="12"/>
      <c r="Q41" s="12"/>
      <c r="R41" s="12"/>
      <c r="S41" s="12"/>
      <c r="T41" s="47">
        <v>15.0</v>
      </c>
      <c r="U41" s="48" t="str">
        <f t="shared" si="10"/>
        <v>0:56 Bullet shot Cup (Чехия) Lucky  - (Финляндия) mace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1.0416666666666667</v>
      </c>
      <c r="C42" s="46" t="str">
        <f t="shared" si="32"/>
        <v>Чехия</v>
      </c>
      <c r="D42" s="50" t="str">
        <f t="shared" ref="D42:D47" si="34">TRIM($D$6)</f>
        <v>Германия</v>
      </c>
      <c r="E42" s="46" t="str">
        <f t="shared" si="33"/>
        <v>Lucky</v>
      </c>
      <c r="F42" s="46" t="str">
        <f t="shared" ref="F42:F47" si="35">$E$6</f>
        <v>Warrior</v>
      </c>
      <c r="G42" s="39">
        <f t="shared" si="8"/>
        <v>2</v>
      </c>
      <c r="H42" s="19"/>
      <c r="I42" s="39">
        <f t="shared" si="31"/>
        <v>2</v>
      </c>
      <c r="J42" s="19"/>
      <c r="K42" s="46">
        <v>2.0</v>
      </c>
      <c r="L42" s="46">
        <v>2.0</v>
      </c>
      <c r="M42" s="12"/>
      <c r="N42" s="12"/>
      <c r="O42" s="12"/>
      <c r="P42" s="12"/>
      <c r="Q42" s="12"/>
      <c r="R42" s="12"/>
      <c r="S42" s="12"/>
      <c r="T42" s="47">
        <v>16.0</v>
      </c>
      <c r="U42" s="48" t="str">
        <f t="shared" si="10"/>
        <v>1:00 Bullet shot Cup (Чехия) Lucky  - (Германия) Warrior</v>
      </c>
      <c r="V42" s="12" t="str">
        <f t="shared" si="11"/>
        <v>2:2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1.0444444444444445</v>
      </c>
      <c r="C43" s="46" t="str">
        <f t="shared" si="32"/>
        <v>Чехия</v>
      </c>
      <c r="D43" s="50" t="str">
        <f t="shared" si="34"/>
        <v>Германия</v>
      </c>
      <c r="E43" s="46" t="str">
        <f t="shared" si="33"/>
        <v>Lucky</v>
      </c>
      <c r="F43" s="46" t="str">
        <f t="shared" si="35"/>
        <v>Warrior</v>
      </c>
      <c r="G43" s="39">
        <f t="shared" si="8"/>
        <v>1</v>
      </c>
      <c r="H43" s="19"/>
      <c r="I43" s="39">
        <f t="shared" ref="I43:I47" si="36">SUM(L43,O43)</f>
        <v>2</v>
      </c>
      <c r="J43" s="19"/>
      <c r="K43" s="46">
        <v>1.0</v>
      </c>
      <c r="L43" s="46">
        <v>2.0</v>
      </c>
      <c r="M43" s="12"/>
      <c r="N43" s="12"/>
      <c r="O43" s="12"/>
      <c r="P43" s="12"/>
      <c r="Q43" s="12"/>
      <c r="R43" s="12"/>
      <c r="S43" s="12"/>
      <c r="T43" s="47">
        <v>17.0</v>
      </c>
      <c r="U43" s="48" t="str">
        <f t="shared" si="10"/>
        <v>1:04 Bullet shot Cup (Чехия) Lucky  - (Германия) Warrior</v>
      </c>
      <c r="V43" s="12" t="str">
        <f t="shared" si="11"/>
        <v>1:2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1.0472222222222223</v>
      </c>
      <c r="C44" s="46" t="str">
        <f t="shared" si="32"/>
        <v>Чехия</v>
      </c>
      <c r="D44" s="50" t="str">
        <f t="shared" si="34"/>
        <v>Германия</v>
      </c>
      <c r="E44" s="46" t="str">
        <f t="shared" si="33"/>
        <v>Lucky</v>
      </c>
      <c r="F44" s="46" t="str">
        <f t="shared" si="35"/>
        <v>Warrior</v>
      </c>
      <c r="G44" s="39">
        <f t="shared" si="8"/>
        <v>2</v>
      </c>
      <c r="H44" s="19"/>
      <c r="I44" s="39">
        <f t="shared" si="36"/>
        <v>0</v>
      </c>
      <c r="J44" s="19"/>
      <c r="K44" s="46">
        <v>2.0</v>
      </c>
      <c r="L44" s="46">
        <v>0.0</v>
      </c>
      <c r="M44" s="12"/>
      <c r="N44" s="12"/>
      <c r="O44" s="12"/>
      <c r="P44" s="12"/>
      <c r="Q44" s="12"/>
      <c r="R44" s="12"/>
      <c r="S44" s="12"/>
      <c r="T44" s="47">
        <v>18.0</v>
      </c>
      <c r="U44" s="48" t="str">
        <f t="shared" si="10"/>
        <v>1:08 Bullet shot Cup (Чехия) Lucky  - (Германия) Warrior</v>
      </c>
      <c r="V44" s="12" t="str">
        <f t="shared" si="11"/>
        <v>2:0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1.05</v>
      </c>
      <c r="C45" s="50" t="str">
        <f t="shared" ref="C45:C49" si="37">TRIM($D$4)</f>
        <v>Финляндия</v>
      </c>
      <c r="D45" s="50" t="str">
        <f t="shared" si="34"/>
        <v>Германия</v>
      </c>
      <c r="E45" s="46" t="str">
        <f t="shared" ref="E45:E49" si="38">$E$4</f>
        <v>mace</v>
      </c>
      <c r="F45" s="46" t="str">
        <f t="shared" si="35"/>
        <v>Warrior</v>
      </c>
      <c r="G45" s="39">
        <f t="shared" si="8"/>
        <v>1</v>
      </c>
      <c r="H45" s="19"/>
      <c r="I45" s="39">
        <f t="shared" si="36"/>
        <v>2</v>
      </c>
      <c r="J45" s="19"/>
      <c r="K45" s="46">
        <v>1.0</v>
      </c>
      <c r="L45" s="46">
        <v>2.0</v>
      </c>
      <c r="M45" s="12"/>
      <c r="N45" s="12"/>
      <c r="O45" s="12"/>
      <c r="P45" s="12"/>
      <c r="Q45" s="12"/>
      <c r="R45" s="12"/>
      <c r="S45" s="12"/>
      <c r="T45" s="47">
        <v>19.0</v>
      </c>
      <c r="U45" s="48" t="str">
        <f t="shared" si="10"/>
        <v>1:12 Bullet shot Cup (Финляндия) mace  - (Германия) Warrior</v>
      </c>
      <c r="V45" s="12" t="str">
        <f t="shared" si="11"/>
        <v>1:2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1.0527777777777778</v>
      </c>
      <c r="C46" s="50" t="str">
        <f t="shared" si="37"/>
        <v>Финляндия</v>
      </c>
      <c r="D46" s="50" t="str">
        <f t="shared" si="34"/>
        <v>Германия</v>
      </c>
      <c r="E46" s="46" t="str">
        <f t="shared" si="38"/>
        <v>mace</v>
      </c>
      <c r="F46" s="46" t="str">
        <f t="shared" si="35"/>
        <v>Warrior</v>
      </c>
      <c r="G46" s="39">
        <f t="shared" si="8"/>
        <v>0</v>
      </c>
      <c r="H46" s="19"/>
      <c r="I46" s="39">
        <f t="shared" si="36"/>
        <v>2</v>
      </c>
      <c r="J46" s="19"/>
      <c r="K46" s="46">
        <v>0.0</v>
      </c>
      <c r="L46" s="46">
        <v>2.0</v>
      </c>
      <c r="M46" s="12"/>
      <c r="N46" s="12"/>
      <c r="O46" s="12"/>
      <c r="P46" s="12"/>
      <c r="Q46" s="12"/>
      <c r="R46" s="12"/>
      <c r="S46" s="12"/>
      <c r="T46" s="47">
        <v>20.0</v>
      </c>
      <c r="U46" s="48" t="str">
        <f t="shared" si="10"/>
        <v>1:16 Bullet shot Cup (Финляндия) mace  - (Германия) Warrior</v>
      </c>
      <c r="V46" s="12" t="str">
        <f t="shared" si="11"/>
        <v>0:2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1.0555555555555556</v>
      </c>
      <c r="C47" s="50" t="str">
        <f t="shared" si="37"/>
        <v>Финляндия</v>
      </c>
      <c r="D47" s="50" t="str">
        <f t="shared" si="34"/>
        <v>Германия</v>
      </c>
      <c r="E47" s="46" t="str">
        <f t="shared" si="38"/>
        <v>mace</v>
      </c>
      <c r="F47" s="46" t="str">
        <f t="shared" si="35"/>
        <v>Warrior</v>
      </c>
      <c r="G47" s="39">
        <f t="shared" si="8"/>
        <v>2</v>
      </c>
      <c r="H47" s="19"/>
      <c r="I47" s="39">
        <f t="shared" si="36"/>
        <v>2</v>
      </c>
      <c r="J47" s="19"/>
      <c r="K47" s="46">
        <v>2.0</v>
      </c>
      <c r="L47" s="46">
        <v>2.0</v>
      </c>
      <c r="M47" s="12"/>
      <c r="N47" s="12"/>
      <c r="O47" s="12"/>
      <c r="P47" s="12"/>
      <c r="Q47" s="12"/>
      <c r="R47" s="12"/>
      <c r="S47" s="12"/>
      <c r="T47" s="47">
        <v>21.0</v>
      </c>
      <c r="U47" s="48" t="str">
        <f t="shared" si="10"/>
        <v>1:20 Bullet shot Cup (Финляндия) mace  - (Германия) Warrior</v>
      </c>
      <c r="V47" s="12" t="str">
        <f t="shared" si="11"/>
        <v>2:2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1.0583333333333333</v>
      </c>
      <c r="C48" s="50" t="str">
        <f t="shared" si="37"/>
        <v>Финляндия</v>
      </c>
      <c r="D48" s="46" t="str">
        <f t="shared" ref="D48:D51" si="39">TRIM($D$5)</f>
        <v>Чехия</v>
      </c>
      <c r="E48" s="46" t="str">
        <f t="shared" si="38"/>
        <v>mace</v>
      </c>
      <c r="F48" s="46" t="str">
        <f t="shared" ref="F48:F51" si="40">$E$5</f>
        <v>Lucky</v>
      </c>
      <c r="G48" s="39">
        <f t="shared" si="8"/>
        <v>2</v>
      </c>
      <c r="H48" s="19"/>
      <c r="I48" s="39">
        <f>SUM(L48)</f>
        <v>2</v>
      </c>
      <c r="J48" s="19"/>
      <c r="K48" s="46">
        <v>2.0</v>
      </c>
      <c r="L48" s="46">
        <v>2.0</v>
      </c>
      <c r="M48" s="12"/>
      <c r="N48" s="12"/>
      <c r="O48" s="12"/>
      <c r="P48" s="12"/>
      <c r="Q48" s="12"/>
      <c r="R48" s="12"/>
      <c r="S48" s="12"/>
      <c r="T48" s="47">
        <v>22.0</v>
      </c>
      <c r="U48" s="48" t="str">
        <f t="shared" si="10"/>
        <v>1:24 Bullet shot Cup (Финляндия) mace  - (Чехия) Lucky</v>
      </c>
      <c r="V48" s="12" t="str">
        <f t="shared" si="11"/>
        <v>2:2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1.0611111111111111</v>
      </c>
      <c r="C49" s="50" t="str">
        <f t="shared" si="37"/>
        <v>Финляндия</v>
      </c>
      <c r="D49" s="46" t="str">
        <f t="shared" si="39"/>
        <v>Чехия</v>
      </c>
      <c r="E49" s="46" t="str">
        <f t="shared" si="38"/>
        <v>mace</v>
      </c>
      <c r="F49" s="46" t="str">
        <f t="shared" si="40"/>
        <v>Lucky</v>
      </c>
      <c r="G49" s="39">
        <f t="shared" si="8"/>
        <v>2</v>
      </c>
      <c r="H49" s="19"/>
      <c r="I49" s="39">
        <f t="shared" ref="I49:I53" si="41">SUM(L49,O49)</f>
        <v>2</v>
      </c>
      <c r="J49" s="19"/>
      <c r="K49" s="46">
        <v>2.0</v>
      </c>
      <c r="L49" s="46">
        <v>2.0</v>
      </c>
      <c r="M49" s="12"/>
      <c r="N49" s="12"/>
      <c r="O49" s="12"/>
      <c r="P49" s="12"/>
      <c r="Q49" s="12"/>
      <c r="R49" s="12"/>
      <c r="S49" s="12"/>
      <c r="T49" s="47">
        <v>23.0</v>
      </c>
      <c r="U49" s="48" t="str">
        <f t="shared" si="10"/>
        <v>1:28 Bullet shot Cup (Финляндия) mace  - (Чехия) Lucky</v>
      </c>
      <c r="V49" s="12" t="str">
        <f t="shared" si="11"/>
        <v>2:2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1.0638888888888889</v>
      </c>
      <c r="C50" s="50" t="str">
        <f t="shared" ref="C50:C53" si="42">TRIM($D$6)</f>
        <v>Германия</v>
      </c>
      <c r="D50" s="46" t="str">
        <f t="shared" si="39"/>
        <v>Чехия</v>
      </c>
      <c r="E50" s="46" t="str">
        <f t="shared" ref="E50:E53" si="43">$E$6</f>
        <v>Warrior</v>
      </c>
      <c r="F50" s="46" t="str">
        <f t="shared" si="40"/>
        <v>Lucky</v>
      </c>
      <c r="G50" s="39">
        <f t="shared" si="8"/>
        <v>0</v>
      </c>
      <c r="H50" s="19"/>
      <c r="I50" s="39">
        <f t="shared" si="41"/>
        <v>1</v>
      </c>
      <c r="J50" s="19"/>
      <c r="K50" s="46">
        <v>0.0</v>
      </c>
      <c r="L50" s="46">
        <v>1.0</v>
      </c>
      <c r="M50" s="12"/>
      <c r="N50" s="12"/>
      <c r="O50" s="12"/>
      <c r="P50" s="12"/>
      <c r="Q50" s="12"/>
      <c r="R50" s="12"/>
      <c r="S50" s="12"/>
      <c r="T50" s="47">
        <v>24.0</v>
      </c>
      <c r="U50" s="48" t="str">
        <f t="shared" si="10"/>
        <v>1:32 Bullet shot Cup (Германия) Warrior  - (Чехия) Lucky</v>
      </c>
      <c r="V50" s="12" t="str">
        <f t="shared" si="11"/>
        <v>0:1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1.0666666666666667</v>
      </c>
      <c r="C51" s="50" t="str">
        <f t="shared" si="42"/>
        <v>Германия</v>
      </c>
      <c r="D51" s="46" t="str">
        <f t="shared" si="39"/>
        <v>Чехия</v>
      </c>
      <c r="E51" s="46" t="str">
        <f t="shared" si="43"/>
        <v>Warrior</v>
      </c>
      <c r="F51" s="46" t="str">
        <f t="shared" si="40"/>
        <v>Lucky</v>
      </c>
      <c r="G51" s="39">
        <f t="shared" si="8"/>
        <v>2</v>
      </c>
      <c r="H51" s="19"/>
      <c r="I51" s="39">
        <f t="shared" si="41"/>
        <v>0</v>
      </c>
      <c r="J51" s="19"/>
      <c r="K51" s="46">
        <v>2.0</v>
      </c>
      <c r="L51" s="46">
        <v>0.0</v>
      </c>
      <c r="M51" s="12"/>
      <c r="N51" s="12"/>
      <c r="O51" s="12"/>
      <c r="P51" s="12"/>
      <c r="Q51" s="12"/>
      <c r="R51" s="12"/>
      <c r="S51" s="12"/>
      <c r="T51" s="47">
        <v>25.0</v>
      </c>
      <c r="U51" s="48" t="str">
        <f t="shared" si="10"/>
        <v>1:36 Bullet shot Cup (Германия) Warrior  - (Чехия) Lucky</v>
      </c>
      <c r="V51" s="12" t="str">
        <f t="shared" si="11"/>
        <v>2:0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1.0694444444444444</v>
      </c>
      <c r="C52" s="50" t="str">
        <f t="shared" si="42"/>
        <v>Германия</v>
      </c>
      <c r="D52" s="50" t="str">
        <f t="shared" ref="D52:D53" si="44">TRIM($D$4)</f>
        <v>Финляндия</v>
      </c>
      <c r="E52" s="50" t="str">
        <f t="shared" si="43"/>
        <v>Warrior</v>
      </c>
      <c r="F52" s="46" t="str">
        <f t="shared" ref="F52:F53" si="45">$E$4</f>
        <v>mace</v>
      </c>
      <c r="G52" s="39">
        <f t="shared" si="8"/>
        <v>3</v>
      </c>
      <c r="H52" s="19"/>
      <c r="I52" s="39">
        <f t="shared" si="41"/>
        <v>1</v>
      </c>
      <c r="J52" s="19"/>
      <c r="K52" s="46">
        <v>3.0</v>
      </c>
      <c r="L52" s="46">
        <v>1.0</v>
      </c>
      <c r="M52" s="12"/>
      <c r="N52" s="12"/>
      <c r="O52" s="12"/>
      <c r="P52" s="12"/>
      <c r="Q52" s="12"/>
      <c r="R52" s="12"/>
      <c r="S52" s="12"/>
      <c r="T52" s="47">
        <v>26.0</v>
      </c>
      <c r="U52" s="48" t="str">
        <f t="shared" si="10"/>
        <v>1:40 Bullet shot Cup (Германия) Warrior  - (Финляндия) mace</v>
      </c>
      <c r="V52" s="12" t="str">
        <f t="shared" si="11"/>
        <v>3:1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1.0722222222222222</v>
      </c>
      <c r="C53" s="50" t="str">
        <f t="shared" si="42"/>
        <v>Германия</v>
      </c>
      <c r="D53" s="50" t="str">
        <f t="shared" si="44"/>
        <v>Финляндия</v>
      </c>
      <c r="E53" s="50" t="str">
        <f t="shared" si="43"/>
        <v>Warrior</v>
      </c>
      <c r="F53" s="46" t="str">
        <f t="shared" si="45"/>
        <v>mace</v>
      </c>
      <c r="G53" s="39">
        <f t="shared" si="8"/>
        <v>1</v>
      </c>
      <c r="H53" s="19"/>
      <c r="I53" s="39">
        <f t="shared" si="41"/>
        <v>0</v>
      </c>
      <c r="J53" s="19"/>
      <c r="K53" s="46">
        <v>1.0</v>
      </c>
      <c r="L53" s="46">
        <v>0.0</v>
      </c>
      <c r="M53" s="12"/>
      <c r="N53" s="12"/>
      <c r="O53" s="12"/>
      <c r="P53" s="12"/>
      <c r="Q53" s="12"/>
      <c r="R53" s="12"/>
      <c r="S53" s="12"/>
      <c r="T53" s="47">
        <v>27.0</v>
      </c>
      <c r="U53" s="48" t="str">
        <f t="shared" si="10"/>
        <v>1:44 Bullet shot Cup (Германия) Warrior  - (Финляндия) mace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7"/>
      <c r="L226" s="77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7"/>
      <c r="L227" s="77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7"/>
      <c r="L228" s="77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7"/>
      <c r="L229" s="77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7"/>
      <c r="L230" s="77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7"/>
      <c r="L231" s="77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7"/>
      <c r="L232" s="77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7"/>
      <c r="L233" s="77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7"/>
      <c r="L234" s="77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7"/>
      <c r="L235" s="77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7"/>
      <c r="L236" s="77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7"/>
      <c r="L237" s="77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7"/>
      <c r="L238" s="77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7"/>
      <c r="L239" s="77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7"/>
      <c r="L240" s="77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7"/>
      <c r="L241" s="77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7"/>
      <c r="L242" s="77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7"/>
      <c r="L243" s="77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7"/>
      <c r="L244" s="77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7"/>
      <c r="L245" s="77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7"/>
      <c r="L246" s="77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7"/>
      <c r="L247" s="77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7"/>
      <c r="L248" s="77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7"/>
      <c r="L249" s="77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7"/>
      <c r="L250" s="77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7"/>
      <c r="L251" s="77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7"/>
      <c r="L252" s="77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7"/>
      <c r="L253" s="77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7"/>
      <c r="L254" s="77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7"/>
      <c r="L255" s="77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7"/>
      <c r="L256" s="77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7"/>
      <c r="L257" s="77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7"/>
      <c r="L258" s="77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7"/>
      <c r="L259" s="77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7"/>
      <c r="L260" s="77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7"/>
      <c r="L261" s="77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7"/>
      <c r="L262" s="77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7"/>
      <c r="L263" s="77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7"/>
      <c r="L264" s="77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7"/>
      <c r="L265" s="77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7"/>
      <c r="L266" s="77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7"/>
      <c r="L267" s="77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7"/>
      <c r="L268" s="77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7"/>
      <c r="L269" s="77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7"/>
      <c r="L270" s="77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7"/>
      <c r="L271" s="77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7"/>
      <c r="L272" s="77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7"/>
      <c r="L273" s="77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7"/>
      <c r="L274" s="77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7"/>
      <c r="L275" s="77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7"/>
      <c r="L276" s="77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7"/>
      <c r="L277" s="77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7"/>
      <c r="L278" s="77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7"/>
      <c r="L279" s="77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7"/>
      <c r="L280" s="77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7"/>
      <c r="L281" s="77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7"/>
      <c r="L282" s="77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7"/>
      <c r="L283" s="77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7"/>
      <c r="L284" s="77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7"/>
      <c r="L285" s="77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7"/>
      <c r="L286" s="77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7"/>
      <c r="L287" s="77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7"/>
      <c r="L288" s="77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7"/>
      <c r="L289" s="77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7"/>
      <c r="L290" s="77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7"/>
      <c r="L291" s="77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7"/>
      <c r="L292" s="77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7"/>
      <c r="L293" s="77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7"/>
      <c r="L294" s="77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7"/>
      <c r="L295" s="77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7"/>
      <c r="L296" s="77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7"/>
      <c r="L297" s="77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7"/>
      <c r="L298" s="77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7"/>
      <c r="L299" s="77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7"/>
      <c r="L300" s="77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7"/>
      <c r="L301" s="77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7"/>
      <c r="L302" s="77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7"/>
      <c r="L303" s="77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7"/>
      <c r="L304" s="77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7"/>
      <c r="L305" s="77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7"/>
      <c r="L306" s="77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7"/>
      <c r="L307" s="77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7"/>
      <c r="L308" s="77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7"/>
      <c r="L309" s="77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7"/>
      <c r="L310" s="77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7"/>
      <c r="L311" s="77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7"/>
      <c r="L312" s="77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7"/>
      <c r="L313" s="77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7"/>
      <c r="L314" s="77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7"/>
      <c r="L315" s="77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7"/>
      <c r="L316" s="77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7"/>
      <c r="L317" s="77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7"/>
      <c r="L318" s="77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7"/>
      <c r="L319" s="77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7"/>
      <c r="L320" s="77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7"/>
      <c r="L321" s="77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7"/>
      <c r="L322" s="77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7"/>
      <c r="L323" s="77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7"/>
      <c r="L324" s="77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7"/>
      <c r="L325" s="77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7"/>
      <c r="L326" s="77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7"/>
      <c r="L327" s="77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7"/>
      <c r="L328" s="77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7"/>
      <c r="L329" s="77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7"/>
      <c r="L330" s="77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7"/>
      <c r="L331" s="77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7"/>
      <c r="L332" s="77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7"/>
      <c r="L333" s="77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7"/>
      <c r="L334" s="77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7"/>
      <c r="L335" s="77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7"/>
      <c r="L336" s="77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7"/>
      <c r="L337" s="77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7"/>
      <c r="L338" s="77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7"/>
      <c r="L339" s="77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7"/>
      <c r="L340" s="77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7"/>
      <c r="L341" s="77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7"/>
      <c r="L342" s="77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7"/>
      <c r="L343" s="77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7"/>
      <c r="L344" s="77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7"/>
      <c r="L345" s="77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7"/>
      <c r="L346" s="77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7"/>
      <c r="L347" s="77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7"/>
      <c r="L348" s="77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7"/>
      <c r="L349" s="77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7"/>
      <c r="L350" s="77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7"/>
      <c r="L351" s="77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7"/>
      <c r="L352" s="77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7"/>
      <c r="L353" s="77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7"/>
      <c r="L354" s="77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7"/>
      <c r="L355" s="77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7"/>
      <c r="L356" s="77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7"/>
      <c r="L357" s="77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7"/>
      <c r="L358" s="77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7"/>
      <c r="L359" s="77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7"/>
      <c r="L360" s="77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7"/>
      <c r="L361" s="77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7"/>
      <c r="L362" s="77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7"/>
      <c r="L363" s="77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7"/>
      <c r="L364" s="77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7"/>
      <c r="L365" s="77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7"/>
      <c r="L366" s="77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7"/>
      <c r="L367" s="77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7"/>
      <c r="L368" s="77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7"/>
      <c r="L369" s="77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7"/>
      <c r="L370" s="77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7"/>
      <c r="L371" s="77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7"/>
      <c r="L372" s="77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7"/>
      <c r="L373" s="77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7"/>
      <c r="L374" s="77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7"/>
      <c r="L375" s="77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7"/>
      <c r="L376" s="77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7"/>
      <c r="L377" s="77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7"/>
      <c r="L378" s="77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7"/>
      <c r="L379" s="77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7"/>
      <c r="L380" s="77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7"/>
      <c r="L381" s="77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7"/>
      <c r="L382" s="77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7"/>
      <c r="L383" s="77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7"/>
      <c r="L384" s="77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7"/>
      <c r="L385" s="77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7"/>
      <c r="L386" s="77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7"/>
      <c r="L387" s="77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7"/>
      <c r="L388" s="77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7"/>
      <c r="L389" s="77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7"/>
      <c r="L390" s="77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7"/>
      <c r="L391" s="77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7"/>
      <c r="L392" s="77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7"/>
      <c r="L393" s="77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7"/>
      <c r="L394" s="77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7"/>
      <c r="L395" s="77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7"/>
      <c r="L396" s="77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7"/>
      <c r="L397" s="77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7"/>
      <c r="L398" s="77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7"/>
      <c r="L399" s="77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7"/>
      <c r="L400" s="77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7"/>
      <c r="L401" s="77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7"/>
      <c r="L402" s="77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7"/>
      <c r="L403" s="77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7"/>
      <c r="L404" s="77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7"/>
      <c r="L405" s="77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7"/>
      <c r="L406" s="77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7"/>
      <c r="L407" s="77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7"/>
      <c r="L408" s="77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7"/>
      <c r="L409" s="77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7"/>
      <c r="L410" s="77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7"/>
      <c r="L411" s="77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7"/>
      <c r="L412" s="77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7"/>
      <c r="L413" s="77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7"/>
      <c r="L414" s="77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7"/>
      <c r="L415" s="77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7"/>
      <c r="L416" s="77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7"/>
      <c r="L417" s="77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7"/>
      <c r="L418" s="77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7"/>
      <c r="L419" s="77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7"/>
      <c r="L420" s="77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7"/>
      <c r="L421" s="77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7"/>
      <c r="L422" s="77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7"/>
      <c r="L423" s="77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7"/>
      <c r="L424" s="77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7"/>
      <c r="L425" s="77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7"/>
      <c r="L426" s="77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7"/>
      <c r="L427" s="77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7"/>
      <c r="L428" s="77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7"/>
      <c r="L429" s="77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7"/>
      <c r="L430" s="77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7"/>
      <c r="L431" s="77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7"/>
      <c r="L432" s="77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7"/>
      <c r="L433" s="77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7"/>
      <c r="L434" s="77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7"/>
      <c r="L435" s="77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7"/>
      <c r="L436" s="77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7"/>
      <c r="L437" s="77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7"/>
      <c r="L438" s="77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7"/>
      <c r="L439" s="77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7"/>
      <c r="L440" s="77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7"/>
      <c r="L441" s="77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7"/>
      <c r="L442" s="77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7"/>
      <c r="L443" s="77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7"/>
      <c r="L444" s="77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7"/>
      <c r="L445" s="77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7"/>
      <c r="L446" s="77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7"/>
      <c r="L447" s="77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7"/>
      <c r="L448" s="77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7"/>
      <c r="L449" s="77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7"/>
      <c r="L450" s="77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7"/>
      <c r="L451" s="77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7"/>
      <c r="L452" s="77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7"/>
      <c r="L453" s="77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7"/>
      <c r="L454" s="77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7"/>
      <c r="L455" s="77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7"/>
      <c r="L456" s="77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7"/>
      <c r="L457" s="77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7"/>
      <c r="L458" s="77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7"/>
      <c r="L459" s="77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7"/>
      <c r="L460" s="77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7"/>
      <c r="L461" s="77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7"/>
      <c r="L462" s="77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7"/>
      <c r="L463" s="77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7"/>
      <c r="L464" s="77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7"/>
      <c r="L465" s="77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7"/>
      <c r="L466" s="77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7"/>
      <c r="L467" s="77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7"/>
      <c r="L468" s="77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7"/>
      <c r="L469" s="77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7"/>
      <c r="L470" s="77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7"/>
      <c r="L471" s="77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7"/>
      <c r="L472" s="77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7"/>
      <c r="L473" s="77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7"/>
      <c r="L474" s="77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7"/>
      <c r="L475" s="77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7"/>
      <c r="L476" s="77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7"/>
      <c r="L477" s="77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7"/>
      <c r="L478" s="77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7"/>
      <c r="L479" s="77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7"/>
      <c r="L480" s="77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7"/>
      <c r="L481" s="77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7"/>
      <c r="L482" s="77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7"/>
      <c r="L483" s="77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7"/>
      <c r="L484" s="77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7"/>
      <c r="L485" s="77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7"/>
      <c r="L486" s="77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7"/>
      <c r="L487" s="77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7"/>
      <c r="L488" s="77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7"/>
      <c r="L489" s="77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7"/>
      <c r="L490" s="77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7"/>
      <c r="L491" s="77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7"/>
      <c r="L492" s="77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7"/>
      <c r="L493" s="77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7"/>
      <c r="L494" s="77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7"/>
      <c r="L495" s="77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7"/>
      <c r="L496" s="77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7"/>
      <c r="L497" s="77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7"/>
      <c r="L498" s="77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7"/>
      <c r="L499" s="77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7"/>
      <c r="L500" s="77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7"/>
      <c r="L501" s="77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7"/>
      <c r="L502" s="77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7"/>
      <c r="L503" s="77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7"/>
      <c r="L504" s="77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7"/>
      <c r="L505" s="77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7"/>
      <c r="L506" s="77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7"/>
      <c r="L507" s="77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7"/>
      <c r="L508" s="77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7"/>
      <c r="L509" s="77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7"/>
      <c r="L510" s="77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7"/>
      <c r="L511" s="77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7"/>
      <c r="L512" s="77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7"/>
      <c r="L513" s="77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7"/>
      <c r="L514" s="77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7"/>
      <c r="L515" s="77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7"/>
      <c r="L516" s="77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7"/>
      <c r="L517" s="77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7"/>
      <c r="L518" s="77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7"/>
      <c r="L519" s="77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7"/>
      <c r="L520" s="77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7"/>
      <c r="L521" s="77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7"/>
      <c r="L522" s="77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7"/>
      <c r="L523" s="77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7"/>
      <c r="L524" s="77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7"/>
      <c r="L525" s="77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7"/>
      <c r="L526" s="77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7"/>
      <c r="L527" s="77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7"/>
      <c r="L528" s="77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7"/>
      <c r="L529" s="77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7"/>
      <c r="L530" s="77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7"/>
      <c r="L531" s="77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7"/>
      <c r="L532" s="77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7"/>
      <c r="L533" s="77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7"/>
      <c r="L534" s="77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7"/>
      <c r="L535" s="77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7"/>
      <c r="L536" s="77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7"/>
      <c r="L537" s="77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7"/>
      <c r="L538" s="77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7"/>
      <c r="L539" s="77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7"/>
      <c r="L540" s="77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7"/>
      <c r="L541" s="77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7"/>
      <c r="L542" s="77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7"/>
      <c r="L543" s="77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7"/>
      <c r="L544" s="77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7"/>
      <c r="L545" s="77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7"/>
      <c r="L546" s="77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7"/>
      <c r="L547" s="77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7"/>
      <c r="L548" s="77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7"/>
      <c r="L549" s="77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7"/>
      <c r="L550" s="77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7"/>
      <c r="L551" s="77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7"/>
      <c r="L552" s="77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7"/>
      <c r="L553" s="77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7"/>
      <c r="L554" s="77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7"/>
      <c r="L555" s="77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7"/>
      <c r="L556" s="77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7"/>
      <c r="L557" s="77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7"/>
      <c r="L558" s="77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7"/>
      <c r="L559" s="77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7"/>
      <c r="L560" s="77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7"/>
      <c r="L561" s="77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7"/>
      <c r="L562" s="77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7"/>
      <c r="L563" s="77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7"/>
      <c r="L564" s="77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7"/>
      <c r="L565" s="77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7"/>
      <c r="L566" s="77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7"/>
      <c r="L567" s="77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7"/>
      <c r="L568" s="77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7"/>
      <c r="L569" s="77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7"/>
      <c r="L570" s="77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7"/>
      <c r="L571" s="77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7"/>
      <c r="L572" s="77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7"/>
      <c r="L573" s="77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7"/>
      <c r="L574" s="77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7"/>
      <c r="L575" s="77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7"/>
      <c r="L576" s="77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7"/>
      <c r="L577" s="77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7"/>
      <c r="L578" s="77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7"/>
      <c r="L579" s="77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7"/>
      <c r="L580" s="77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7"/>
      <c r="L581" s="77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7"/>
      <c r="L582" s="77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7"/>
      <c r="L583" s="77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7"/>
      <c r="L584" s="77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7"/>
      <c r="L585" s="77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7"/>
      <c r="L586" s="77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7"/>
      <c r="L587" s="77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7"/>
      <c r="L588" s="77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7"/>
      <c r="L589" s="77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7"/>
      <c r="L590" s="77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7"/>
      <c r="L591" s="77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7"/>
      <c r="L592" s="77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7"/>
      <c r="L593" s="77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7"/>
      <c r="L594" s="77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7"/>
      <c r="L595" s="77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7"/>
      <c r="L596" s="77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7"/>
      <c r="L597" s="77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7"/>
      <c r="L598" s="77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7"/>
      <c r="L599" s="77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7"/>
      <c r="L600" s="77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7"/>
      <c r="L601" s="77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7"/>
      <c r="L602" s="77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7"/>
      <c r="L603" s="77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7"/>
      <c r="L604" s="77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7"/>
      <c r="L605" s="77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7"/>
      <c r="L606" s="77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7"/>
      <c r="L607" s="77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7"/>
      <c r="L608" s="77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7"/>
      <c r="L609" s="77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7"/>
      <c r="L610" s="77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7"/>
      <c r="L611" s="77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7"/>
      <c r="L612" s="77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7"/>
      <c r="L613" s="77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7"/>
      <c r="L614" s="77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7"/>
      <c r="L615" s="77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7"/>
      <c r="L616" s="77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7"/>
      <c r="L617" s="77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7"/>
      <c r="L618" s="77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7"/>
      <c r="L619" s="77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7"/>
      <c r="L620" s="77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7"/>
      <c r="L621" s="77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7"/>
      <c r="L622" s="77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7"/>
      <c r="L623" s="77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7"/>
      <c r="L624" s="77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7"/>
      <c r="L625" s="77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7"/>
      <c r="L626" s="77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7"/>
      <c r="L627" s="77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7"/>
      <c r="L628" s="77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7"/>
      <c r="L629" s="77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7"/>
      <c r="L630" s="77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7"/>
      <c r="L631" s="77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7"/>
      <c r="L632" s="77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7"/>
      <c r="L633" s="77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7"/>
      <c r="L634" s="77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7"/>
      <c r="L635" s="77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7"/>
      <c r="L636" s="77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7"/>
      <c r="L637" s="77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7"/>
      <c r="L638" s="77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7"/>
      <c r="L639" s="77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7"/>
      <c r="L640" s="77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7"/>
      <c r="L641" s="77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7"/>
      <c r="L642" s="77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7"/>
      <c r="L643" s="77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7"/>
      <c r="L644" s="77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7"/>
      <c r="L645" s="77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7"/>
      <c r="L646" s="77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7"/>
      <c r="L647" s="77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7"/>
      <c r="L648" s="77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7"/>
      <c r="L649" s="77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7"/>
      <c r="L650" s="77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7"/>
      <c r="L651" s="77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7"/>
      <c r="L652" s="77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7"/>
      <c r="L653" s="77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7"/>
      <c r="L654" s="77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7"/>
      <c r="L655" s="77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7"/>
      <c r="L656" s="77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7"/>
      <c r="L657" s="77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7"/>
      <c r="L658" s="77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7"/>
      <c r="L659" s="77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7"/>
      <c r="L660" s="77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7"/>
      <c r="L661" s="77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7"/>
      <c r="L662" s="77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7"/>
      <c r="L663" s="77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7"/>
      <c r="L664" s="77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7"/>
      <c r="L665" s="77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7"/>
      <c r="L666" s="77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7"/>
      <c r="L667" s="77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7"/>
      <c r="L668" s="77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7"/>
      <c r="L669" s="77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7"/>
      <c r="L670" s="77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7"/>
      <c r="L671" s="77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7"/>
      <c r="L672" s="77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7"/>
      <c r="L673" s="77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7"/>
      <c r="L674" s="77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7"/>
      <c r="L675" s="77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7"/>
      <c r="L676" s="77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7"/>
      <c r="L677" s="77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7"/>
      <c r="L678" s="77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7"/>
      <c r="L679" s="77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7"/>
      <c r="L680" s="77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7"/>
      <c r="L681" s="77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7"/>
      <c r="L682" s="77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7"/>
      <c r="L683" s="77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7"/>
      <c r="L684" s="77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7"/>
      <c r="L685" s="77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7"/>
      <c r="L686" s="77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7"/>
      <c r="L687" s="77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7"/>
      <c r="L688" s="77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7"/>
      <c r="L689" s="77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7"/>
      <c r="L690" s="77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7"/>
      <c r="L691" s="77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7"/>
      <c r="L692" s="77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7"/>
      <c r="L693" s="77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7"/>
      <c r="L694" s="77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7"/>
      <c r="L695" s="77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7"/>
      <c r="L696" s="77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7"/>
      <c r="L697" s="77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7"/>
      <c r="L698" s="77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7"/>
      <c r="L699" s="77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7"/>
      <c r="L700" s="77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7"/>
      <c r="L701" s="77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7"/>
      <c r="L702" s="77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7"/>
      <c r="L703" s="77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7"/>
      <c r="L704" s="77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7"/>
      <c r="L705" s="77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7"/>
      <c r="L706" s="77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7"/>
      <c r="L707" s="77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7"/>
      <c r="L708" s="77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7"/>
      <c r="L709" s="77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7"/>
      <c r="L710" s="77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7"/>
      <c r="L711" s="77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7"/>
      <c r="L712" s="77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7"/>
      <c r="L713" s="77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7"/>
      <c r="L714" s="77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7"/>
      <c r="L715" s="77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7"/>
      <c r="L716" s="77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7"/>
      <c r="L717" s="77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7"/>
      <c r="L718" s="77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7"/>
      <c r="L719" s="77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7"/>
      <c r="L720" s="77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7"/>
      <c r="L721" s="77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7"/>
      <c r="L722" s="77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7"/>
      <c r="L723" s="77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7"/>
      <c r="L724" s="77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7"/>
      <c r="L725" s="77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7"/>
      <c r="L726" s="77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7"/>
      <c r="L727" s="77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7"/>
      <c r="L728" s="77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7"/>
      <c r="L729" s="77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7"/>
      <c r="L730" s="77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7"/>
      <c r="L731" s="77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7"/>
      <c r="L732" s="77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7"/>
      <c r="L733" s="77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7"/>
      <c r="L734" s="77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7"/>
      <c r="L735" s="77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7"/>
      <c r="L736" s="77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7"/>
      <c r="L737" s="77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7"/>
      <c r="L738" s="77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7"/>
      <c r="L739" s="77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7"/>
      <c r="L740" s="77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7"/>
      <c r="L741" s="77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7"/>
      <c r="L742" s="77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7"/>
      <c r="L743" s="77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7"/>
      <c r="L744" s="77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7"/>
      <c r="L745" s="77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7"/>
      <c r="L746" s="77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7"/>
      <c r="L747" s="77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7"/>
      <c r="L748" s="77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7"/>
      <c r="L749" s="77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7"/>
      <c r="L750" s="77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7"/>
      <c r="L751" s="77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7"/>
      <c r="L752" s="77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7"/>
      <c r="L753" s="77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7"/>
      <c r="L754" s="77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7"/>
      <c r="L755" s="77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7"/>
      <c r="L756" s="77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7"/>
      <c r="L757" s="77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7"/>
      <c r="L758" s="77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7"/>
      <c r="L759" s="77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7"/>
      <c r="L760" s="77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7"/>
      <c r="L761" s="77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7"/>
      <c r="L762" s="77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7"/>
      <c r="L763" s="77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7"/>
      <c r="L764" s="77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7"/>
      <c r="L765" s="77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7"/>
      <c r="L766" s="77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7"/>
      <c r="L767" s="77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7"/>
      <c r="L768" s="77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7"/>
      <c r="L769" s="77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7"/>
      <c r="L770" s="77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7"/>
      <c r="L771" s="77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7"/>
      <c r="L772" s="77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7"/>
      <c r="L773" s="77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7"/>
      <c r="L774" s="77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7"/>
      <c r="L775" s="77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7"/>
      <c r="L776" s="77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7"/>
      <c r="L777" s="77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7"/>
      <c r="L778" s="77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7"/>
      <c r="L779" s="77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7"/>
      <c r="L780" s="77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7"/>
      <c r="L781" s="77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7"/>
      <c r="L782" s="77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7"/>
      <c r="L783" s="77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7"/>
      <c r="L784" s="77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7"/>
      <c r="L785" s="77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7"/>
      <c r="L786" s="77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7"/>
      <c r="L787" s="77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7"/>
      <c r="L788" s="77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7"/>
      <c r="L789" s="77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7"/>
      <c r="L790" s="77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7"/>
      <c r="L791" s="77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7"/>
      <c r="L792" s="77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7"/>
      <c r="L793" s="77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7"/>
      <c r="L794" s="77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7"/>
      <c r="L795" s="77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7"/>
      <c r="L796" s="77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7"/>
      <c r="L797" s="77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7"/>
      <c r="L798" s="77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7"/>
      <c r="L799" s="77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7"/>
      <c r="L800" s="77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7"/>
      <c r="L801" s="77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7"/>
      <c r="L802" s="77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7"/>
      <c r="L803" s="77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7"/>
      <c r="L804" s="77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7"/>
      <c r="L805" s="77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7"/>
      <c r="L806" s="77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7"/>
      <c r="L807" s="77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7"/>
      <c r="L808" s="77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7"/>
      <c r="L809" s="77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7"/>
      <c r="L810" s="77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7"/>
      <c r="L811" s="77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7"/>
      <c r="L812" s="77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7"/>
      <c r="L813" s="77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7"/>
      <c r="L814" s="77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7"/>
      <c r="L815" s="77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7"/>
      <c r="L816" s="77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7"/>
      <c r="L817" s="77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7"/>
      <c r="L818" s="77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7"/>
      <c r="L819" s="77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7"/>
      <c r="L820" s="77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7"/>
      <c r="L821" s="77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7"/>
      <c r="L822" s="77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7"/>
      <c r="L823" s="77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7"/>
      <c r="L824" s="77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7"/>
      <c r="L825" s="77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7"/>
      <c r="L826" s="77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7"/>
      <c r="L827" s="77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7"/>
      <c r="L828" s="77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7"/>
      <c r="L829" s="77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7"/>
      <c r="L830" s="77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7"/>
      <c r="L831" s="77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7"/>
      <c r="L832" s="77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7"/>
      <c r="L833" s="77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7"/>
      <c r="L834" s="77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7"/>
      <c r="L835" s="77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7"/>
      <c r="L836" s="77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7"/>
      <c r="L837" s="77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7"/>
      <c r="L838" s="77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7"/>
      <c r="L839" s="77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7"/>
      <c r="L840" s="77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7"/>
      <c r="L841" s="77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7"/>
      <c r="L842" s="77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7"/>
      <c r="L843" s="77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7"/>
      <c r="L844" s="77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7"/>
      <c r="L845" s="77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7"/>
      <c r="L846" s="77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7"/>
      <c r="L847" s="77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7"/>
      <c r="L848" s="77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7"/>
      <c r="L849" s="77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7"/>
      <c r="L850" s="77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7"/>
      <c r="L851" s="77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7"/>
      <c r="L852" s="77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7"/>
      <c r="L853" s="77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7"/>
      <c r="L854" s="77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7"/>
      <c r="L855" s="77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7"/>
      <c r="L856" s="77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7"/>
      <c r="L857" s="77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7"/>
      <c r="L858" s="77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7"/>
      <c r="L859" s="77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7"/>
      <c r="L860" s="77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7"/>
      <c r="L861" s="77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7"/>
      <c r="L862" s="77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7"/>
      <c r="L863" s="77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7"/>
      <c r="L864" s="77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7"/>
      <c r="L865" s="77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7"/>
      <c r="L866" s="77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7"/>
      <c r="L867" s="77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7"/>
      <c r="L868" s="77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7"/>
      <c r="L869" s="77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7"/>
      <c r="L870" s="77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7"/>
      <c r="L871" s="77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7"/>
      <c r="L872" s="77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7"/>
      <c r="L873" s="77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7"/>
      <c r="L874" s="77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7"/>
      <c r="L875" s="77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7"/>
      <c r="L876" s="77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7"/>
      <c r="L877" s="77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7"/>
      <c r="L878" s="77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7"/>
      <c r="L879" s="77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7"/>
      <c r="L880" s="77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7"/>
      <c r="L881" s="77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7"/>
      <c r="L882" s="77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7"/>
      <c r="L883" s="77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7"/>
      <c r="L884" s="77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7"/>
      <c r="L885" s="77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7"/>
      <c r="L886" s="77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7"/>
      <c r="L887" s="77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7"/>
      <c r="L888" s="77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7"/>
      <c r="L889" s="77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7"/>
      <c r="L890" s="77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7"/>
      <c r="L891" s="77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7"/>
      <c r="L892" s="77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7"/>
      <c r="L893" s="77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7"/>
      <c r="L894" s="77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7"/>
      <c r="L895" s="77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7"/>
      <c r="L896" s="77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7"/>
      <c r="L897" s="77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7"/>
      <c r="L898" s="77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7"/>
      <c r="L899" s="77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7"/>
      <c r="L900" s="77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7"/>
      <c r="L901" s="77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7"/>
      <c r="L902" s="77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7"/>
      <c r="L903" s="77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7"/>
      <c r="L904" s="77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7"/>
      <c r="L905" s="77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7"/>
      <c r="L906" s="77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7"/>
      <c r="L907" s="77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7"/>
      <c r="L908" s="77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7"/>
      <c r="L909" s="77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7"/>
      <c r="L910" s="77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7"/>
      <c r="L911" s="77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7"/>
      <c r="L912" s="77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7"/>
      <c r="L913" s="77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7"/>
      <c r="L914" s="77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7"/>
      <c r="L915" s="77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7"/>
      <c r="L916" s="77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7"/>
      <c r="L917" s="77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7"/>
      <c r="L918" s="77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7"/>
      <c r="L919" s="77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7"/>
      <c r="L920" s="77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7"/>
      <c r="L921" s="77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7"/>
      <c r="L922" s="77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7"/>
      <c r="L923" s="77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7"/>
      <c r="L924" s="77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7"/>
      <c r="L925" s="77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7"/>
      <c r="L926" s="77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7"/>
      <c r="L927" s="77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7"/>
      <c r="L928" s="77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7"/>
      <c r="L929" s="77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7"/>
      <c r="L930" s="77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7"/>
      <c r="L931" s="77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7"/>
      <c r="L932" s="77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7"/>
      <c r="L933" s="77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7"/>
      <c r="L934" s="77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7"/>
      <c r="L935" s="77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7"/>
      <c r="L936" s="77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7"/>
      <c r="L937" s="77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7"/>
      <c r="L938" s="77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7"/>
      <c r="L939" s="77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7"/>
      <c r="L940" s="77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7"/>
      <c r="L941" s="77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7"/>
      <c r="L942" s="77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7"/>
      <c r="L943" s="77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7"/>
      <c r="L944" s="77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7"/>
      <c r="L945" s="77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7"/>
      <c r="L946" s="77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7"/>
      <c r="L947" s="77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7"/>
      <c r="L948" s="77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7"/>
      <c r="L949" s="77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7"/>
      <c r="L950" s="77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7"/>
      <c r="L951" s="77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7"/>
      <c r="L952" s="77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7"/>
      <c r="L953" s="77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7"/>
      <c r="L954" s="77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7"/>
      <c r="L955" s="77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7"/>
      <c r="L956" s="77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7"/>
      <c r="L957" s="77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7"/>
      <c r="L958" s="77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7"/>
      <c r="L959" s="77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7"/>
      <c r="L960" s="77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7"/>
      <c r="L961" s="77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7"/>
      <c r="L962" s="77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7"/>
      <c r="L963" s="77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7"/>
      <c r="L964" s="77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7"/>
      <c r="L965" s="77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7"/>
      <c r="L966" s="77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7"/>
      <c r="L967" s="77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7"/>
      <c r="L968" s="77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7"/>
      <c r="L969" s="77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7"/>
      <c r="L970" s="77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7"/>
      <c r="L971" s="77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7"/>
      <c r="L972" s="77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7"/>
      <c r="L973" s="77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7"/>
      <c r="L974" s="77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7"/>
      <c r="L975" s="77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7"/>
      <c r="L976" s="77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7"/>
      <c r="L977" s="77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7"/>
      <c r="L978" s="77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7"/>
      <c r="L979" s="77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7"/>
      <c r="L980" s="77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7"/>
      <c r="L981" s="77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7"/>
      <c r="L982" s="77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7"/>
      <c r="L983" s="77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7"/>
      <c r="L984" s="77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8"/>
      <c r="L985" s="78"/>
      <c r="T985" s="58"/>
    </row>
    <row r="986" ht="15.75" customHeight="1">
      <c r="K986" s="78"/>
      <c r="L986" s="78"/>
      <c r="T986" s="58"/>
    </row>
    <row r="987" ht="15.75" customHeight="1">
      <c r="K987" s="78"/>
      <c r="L987" s="78"/>
      <c r="T987" s="58"/>
    </row>
    <row r="988" ht="15.75" customHeight="1">
      <c r="K988" s="78"/>
      <c r="L988" s="78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45660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45660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mace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12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27">
        <f t="array" ref="AJ3">SUM(('ТУР7'!home=AF3)*('ТУР7'!homescore&lt;'ТУР7'!visitorscore),('ТУР7'!visitor=AF3)*('ТУР7'!visitorscore&lt;'ТУР7'!homescore))</f>
        <v>7</v>
      </c>
      <c r="AK3" s="22">
        <f t="array" ref="AK3">SUMIF('ТУР7'!home,AF3,'ТУР7'!homescore)+SUMIF('ТУР7'!visitor,AF3,'ТУР7'!visitorscore)</f>
        <v>43</v>
      </c>
      <c r="AL3" s="27">
        <f t="array" ref="AL3">SUMIF('ТУР7'!home,AF3,'ТУР7'!visitorscore)+SUMIF('ТУР7'!visitor,AF3,'ТУР7'!homescore)</f>
        <v>37</v>
      </c>
      <c r="AM3" s="27">
        <f t="shared" ref="AM3:AM5" si="2">AK3-AL3</f>
        <v>6</v>
      </c>
      <c r="AN3" s="22">
        <f t="array" ref="AN3">AH3*Options!$B$2+AI3*Options!$B$3+AJ3*Options!$B$4+VLOOKUP(AF3,$E$4:$F$8,2,0)</f>
        <v>45</v>
      </c>
      <c r="AO3" s="28">
        <f t="shared" ref="AO3:AO5" si="3">AK3+AM3*10000+AN3*100000000</f>
        <v>4500060043</v>
      </c>
    </row>
    <row r="4">
      <c r="A4" s="12"/>
      <c r="B4" s="12"/>
      <c r="C4" s="29" t="s">
        <v>62</v>
      </c>
      <c r="D4" s="108" t="s">
        <v>53</v>
      </c>
      <c r="E4" s="131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mace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9</v>
      </c>
      <c r="Y4" s="20">
        <f t="array" ref="Y4">VLOOKUP($U4,$AF$3:$AN$5,5,0)</f>
        <v>7</v>
      </c>
      <c r="Z4" s="20">
        <f t="array" ref="Z4">VLOOKUP($U4,$AF$3:$AN$5,6,0)</f>
        <v>43</v>
      </c>
      <c r="AA4" s="20">
        <f t="array" ref="AA4">VLOOKUP($U4,$AF$3:$AN$5,7,0)</f>
        <v>37</v>
      </c>
      <c r="AB4" s="20">
        <f t="array" ref="AB4">VLOOKUP($U4,$AF$3:$AN$5,8,0)</f>
        <v>6</v>
      </c>
      <c r="AC4" s="20">
        <f t="array" ref="AC4">VLOOKUP($U4,$AF$3:$AN$5,9,0)</f>
        <v>45</v>
      </c>
      <c r="AD4" s="28"/>
      <c r="AE4" s="12"/>
      <c r="AF4" s="26" t="str">
        <f t="shared" si="1"/>
        <v>Lucky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5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9</v>
      </c>
      <c r="AJ4" s="27">
        <f t="array" ref="AJ4">SUM(('ТУР7'!home=AF4)*('ТУР7'!homescore&lt;'ТУР7'!visitorscore),('ТУР7'!visitor=AF4)*('ТУР7'!visitorscore&lt;'ТУР7'!homescore))</f>
        <v>14</v>
      </c>
      <c r="AK4" s="22">
        <f t="array" ref="AK4">SUMIF('ТУР7'!home,AF4,'ТУР7'!homescore)+SUMIF('ТУР7'!visitor,AF4,'ТУР7'!visitorscore)</f>
        <v>31</v>
      </c>
      <c r="AL4" s="27">
        <f t="array" ref="AL4">SUMIF('ТУР7'!home,AF4,'ТУР7'!visitorscore)+SUMIF('ТУР7'!visitor,AF4,'ТУР7'!homescore)</f>
        <v>41</v>
      </c>
      <c r="AM4" s="27">
        <f t="shared" si="2"/>
        <v>-10</v>
      </c>
      <c r="AN4" s="22">
        <f t="array" ref="AN4">AH4*Options!$B$2+AI4*Options!$B$3+AJ4*Options!$B$4+VLOOKUP(AF4,$E$4:$F$8,2,0)</f>
        <v>24</v>
      </c>
      <c r="AO4" s="28">
        <f t="shared" si="3"/>
        <v>2399900031</v>
      </c>
    </row>
    <row r="5">
      <c r="A5" s="12"/>
      <c r="B5" s="12"/>
      <c r="C5" s="29" t="s">
        <v>64</v>
      </c>
      <c r="D5" s="108" t="s">
        <v>25</v>
      </c>
      <c r="E5" s="132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10</v>
      </c>
      <c r="Y5" s="20">
        <f t="array" ref="Y5">VLOOKUP($U5,$AF$3:$AN$5,5,0)</f>
        <v>7</v>
      </c>
      <c r="Z5" s="20">
        <f t="array" ref="Z5">VLOOKUP($U5,$AF$3:$AN$5,6,0)</f>
        <v>41</v>
      </c>
      <c r="AA5" s="20">
        <f t="array" ref="AA5">VLOOKUP($U5,$AF$3:$AN$5,7,0)</f>
        <v>37</v>
      </c>
      <c r="AB5" s="20">
        <f t="array" ref="AB5">VLOOKUP($U5,$AF$3:$AN$5,8,0)</f>
        <v>4</v>
      </c>
      <c r="AC5" s="20">
        <f t="array" ref="AC5">VLOOKUP($U5,$AF$3:$AN$5,9,0)</f>
        <v>43</v>
      </c>
      <c r="AD5" s="28"/>
      <c r="AE5" s="12"/>
      <c r="AF5" s="26" t="str">
        <f t="shared" si="1"/>
        <v>Warrior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11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10</v>
      </c>
      <c r="AJ5" s="27">
        <f t="array" ref="AJ5">SUM(('ТУР7'!home=AF5)*('ТУР7'!homescore&lt;'ТУР7'!visitorscore),('ТУР7'!visitor=AF5)*('ТУР7'!visitorscore&lt;'ТУР7'!homescore))</f>
        <v>7</v>
      </c>
      <c r="AK5" s="22">
        <f t="array" ref="AK5">SUMIF('ТУР7'!home,AF5,'ТУР7'!homescore)+SUMIF('ТУР7'!visitor,AF5,'ТУР7'!visitorscore)</f>
        <v>41</v>
      </c>
      <c r="AL5" s="27">
        <f t="array" ref="AL5">SUMIF('ТУР7'!home,AF5,'ТУР7'!visitorscore)+SUMIF('ТУР7'!visitor,AF5,'ТУР7'!homescore)</f>
        <v>37</v>
      </c>
      <c r="AM5" s="27">
        <f t="shared" si="2"/>
        <v>4</v>
      </c>
      <c r="AN5" s="22">
        <f t="array" ref="AN5">AH5*Options!$B$2+AI5*Options!$B$3+AJ5*Options!$B$4+VLOOKUP(AF5,$E$4:$F$8,2,0)</f>
        <v>43</v>
      </c>
      <c r="AO5" s="28">
        <f t="shared" si="3"/>
        <v>4300040041</v>
      </c>
    </row>
    <row r="6">
      <c r="A6" s="12"/>
      <c r="B6" s="12"/>
      <c r="C6" s="133" t="s">
        <v>66</v>
      </c>
      <c r="D6" s="108" t="s">
        <v>28</v>
      </c>
      <c r="E6" s="31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Lucky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9</v>
      </c>
      <c r="Y6" s="20">
        <f t="array" ref="Y6">VLOOKUP($U6,$AF$3:$AN$5,5,0)</f>
        <v>14</v>
      </c>
      <c r="Z6" s="20">
        <f t="array" ref="Z6">VLOOKUP($U6,$AF$3:$AN$5,6,0)</f>
        <v>31</v>
      </c>
      <c r="AA6" s="20">
        <f t="array" ref="AA6">VLOOKUP($U6,$AF$3:$AN$5,7,0)</f>
        <v>41</v>
      </c>
      <c r="AB6" s="20">
        <f t="array" ref="AB6">VLOOKUP($U6,$AF$3:$AN$5,8,0)</f>
        <v>-10</v>
      </c>
      <c r="AC6" s="20">
        <f t="array" ref="AC6">VLOOKUP($U6,$AF$3:$AN$5,9,0)</f>
        <v>24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4"/>
      <c r="B10" s="35" t="s">
        <v>33</v>
      </c>
      <c r="C10" s="9"/>
      <c r="D10" s="9"/>
      <c r="E10" s="9"/>
      <c r="F10" s="9"/>
      <c r="G10" s="36"/>
      <c r="H10" s="36"/>
      <c r="I10" s="36"/>
      <c r="J10" s="36"/>
      <c r="K10" s="72"/>
      <c r="L10" s="72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7"/>
      <c r="B11" s="38"/>
      <c r="C11" s="25" t="s">
        <v>14</v>
      </c>
      <c r="D11" s="25" t="s">
        <v>14</v>
      </c>
      <c r="E11" s="39" t="s">
        <v>34</v>
      </c>
      <c r="F11" s="39" t="s">
        <v>35</v>
      </c>
      <c r="G11" s="40" t="s">
        <v>36</v>
      </c>
      <c r="H11" s="16"/>
      <c r="I11" s="17"/>
      <c r="J11" s="19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7"/>
      <c r="B12" s="45">
        <v>0.08333333333333333</v>
      </c>
      <c r="C12" s="46" t="str">
        <f t="shared" ref="C12:C14" si="4">TRIM($D$4)</f>
        <v>Швейцария</v>
      </c>
      <c r="D12" s="46" t="str">
        <f t="shared" ref="D12:D17" si="5">TRIM($D$5)</f>
        <v>Канада</v>
      </c>
      <c r="E12" s="46" t="str">
        <f t="shared" ref="E12:E14" si="6">$E$4</f>
        <v>mace</v>
      </c>
      <c r="F12" s="46" t="str">
        <f t="shared" ref="F12:F17" si="7">$E$5</f>
        <v>Lucky</v>
      </c>
      <c r="G12" s="39">
        <f t="shared" ref="G12:G53" si="8">SUM(K12)</f>
        <v>0</v>
      </c>
      <c r="H12" s="19"/>
      <c r="I12" s="39">
        <f t="shared" ref="I12:I18" si="9">SUM(L12)</f>
        <v>2</v>
      </c>
      <c r="J12" s="19"/>
      <c r="K12" s="46">
        <v>0.0</v>
      </c>
      <c r="L12" s="46">
        <v>2.0</v>
      </c>
      <c r="M12" s="12"/>
      <c r="N12" s="12"/>
      <c r="O12" s="12"/>
      <c r="P12" s="12"/>
      <c r="Q12" s="12"/>
      <c r="R12" s="12"/>
      <c r="S12" s="12"/>
      <c r="T12" s="47">
        <v>28.0</v>
      </c>
      <c r="U12" s="48" t="str">
        <f t="shared" ref="U12:U53" si="10">TEXT(B12,"h:mm")&amp;" "&amp;($C$1)&amp;" ("&amp;C12&amp;") "&amp;E12&amp;" "&amp;" - ("&amp;D12&amp;") "&amp;F12&amp;""</f>
        <v>2:00 Bullet shot Cup (Швейцария) mace  - (Канада) Lucky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7"/>
      <c r="B13" s="45">
        <v>0.08611111111111111</v>
      </c>
      <c r="C13" s="46" t="str">
        <f t="shared" si="4"/>
        <v>Швейцария</v>
      </c>
      <c r="D13" s="46" t="str">
        <f t="shared" si="5"/>
        <v>Канада</v>
      </c>
      <c r="E13" s="46" t="str">
        <f t="shared" si="6"/>
        <v>mace</v>
      </c>
      <c r="F13" s="46" t="str">
        <f t="shared" si="7"/>
        <v>Lucky</v>
      </c>
      <c r="G13" s="39">
        <f t="shared" si="8"/>
        <v>2</v>
      </c>
      <c r="H13" s="19"/>
      <c r="I13" s="39">
        <f t="shared" si="9"/>
        <v>2</v>
      </c>
      <c r="J13" s="19"/>
      <c r="K13" s="46">
        <v>2.0</v>
      </c>
      <c r="L13" s="46">
        <v>2.0</v>
      </c>
      <c r="M13" s="12"/>
      <c r="N13" s="12"/>
      <c r="O13" s="12"/>
      <c r="P13" s="12"/>
      <c r="Q13" s="12"/>
      <c r="R13" s="12"/>
      <c r="S13" s="12"/>
      <c r="T13" s="47">
        <v>29.0</v>
      </c>
      <c r="U13" s="48" t="str">
        <f t="shared" si="10"/>
        <v>2:04 Bullet shot Cup (Швейцария) mace  - (Канада) Lucky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7"/>
      <c r="B14" s="45">
        <v>0.08888888888888889</v>
      </c>
      <c r="C14" s="46" t="str">
        <f t="shared" si="4"/>
        <v>Швейцария</v>
      </c>
      <c r="D14" s="46" t="str">
        <f t="shared" si="5"/>
        <v>Канада</v>
      </c>
      <c r="E14" s="46" t="str">
        <f t="shared" si="6"/>
        <v>mace</v>
      </c>
      <c r="F14" s="46" t="str">
        <f t="shared" si="7"/>
        <v>Lucky</v>
      </c>
      <c r="G14" s="39">
        <f t="shared" si="8"/>
        <v>3</v>
      </c>
      <c r="H14" s="19"/>
      <c r="I14" s="39">
        <f t="shared" si="9"/>
        <v>1</v>
      </c>
      <c r="J14" s="19"/>
      <c r="K14" s="46">
        <v>3.0</v>
      </c>
      <c r="L14" s="46">
        <v>1.0</v>
      </c>
      <c r="M14" s="12"/>
      <c r="N14" s="12"/>
      <c r="O14" s="12"/>
      <c r="P14" s="12"/>
      <c r="Q14" s="12"/>
      <c r="R14" s="12"/>
      <c r="S14" s="12"/>
      <c r="T14" s="47">
        <v>30.0</v>
      </c>
      <c r="U14" s="48" t="str">
        <f t="shared" si="10"/>
        <v>2:08 Bullet shot Cup (Швейцария) mace  - (Канада) Lucky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7"/>
      <c r="B15" s="45">
        <v>0.09166666666666666</v>
      </c>
      <c r="C15" s="50" t="str">
        <f t="shared" ref="C15:C20" si="12">TRIM($D$6)</f>
        <v>США</v>
      </c>
      <c r="D15" s="46" t="str">
        <f t="shared" si="5"/>
        <v>Канада</v>
      </c>
      <c r="E15" s="50" t="str">
        <f t="shared" ref="E15:E20" si="13">$E$6</f>
        <v>Warrior</v>
      </c>
      <c r="F15" s="46" t="str">
        <f t="shared" si="7"/>
        <v>Lucky</v>
      </c>
      <c r="G15" s="39">
        <f t="shared" si="8"/>
        <v>2</v>
      </c>
      <c r="H15" s="19"/>
      <c r="I15" s="39">
        <f t="shared" si="9"/>
        <v>1</v>
      </c>
      <c r="J15" s="19"/>
      <c r="K15" s="46">
        <v>2.0</v>
      </c>
      <c r="L15" s="46">
        <v>1.0</v>
      </c>
      <c r="M15" s="12"/>
      <c r="N15" s="12"/>
      <c r="O15" s="12"/>
      <c r="P15" s="12"/>
      <c r="Q15" s="12"/>
      <c r="R15" s="12"/>
      <c r="S15" s="12"/>
      <c r="T15" s="47">
        <v>31.0</v>
      </c>
      <c r="U15" s="48" t="str">
        <f t="shared" si="10"/>
        <v>2:12 Bullet shot Cup (США) Warrior  - (Канада) Lucky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7"/>
      <c r="B16" s="45">
        <v>0.09444444444444444</v>
      </c>
      <c r="C16" s="50" t="str">
        <f t="shared" si="12"/>
        <v>США</v>
      </c>
      <c r="D16" s="46" t="str">
        <f t="shared" si="5"/>
        <v>Канада</v>
      </c>
      <c r="E16" s="50" t="str">
        <f t="shared" si="13"/>
        <v>Warrior</v>
      </c>
      <c r="F16" s="46" t="str">
        <f t="shared" si="7"/>
        <v>Lucky</v>
      </c>
      <c r="G16" s="39">
        <f t="shared" si="8"/>
        <v>2</v>
      </c>
      <c r="H16" s="19"/>
      <c r="I16" s="39">
        <f t="shared" si="9"/>
        <v>1</v>
      </c>
      <c r="J16" s="19"/>
      <c r="K16" s="46">
        <v>2.0</v>
      </c>
      <c r="L16" s="46">
        <v>1.0</v>
      </c>
      <c r="M16" s="12"/>
      <c r="N16" s="12"/>
      <c r="O16" s="12"/>
      <c r="P16" s="12"/>
      <c r="Q16" s="12"/>
      <c r="R16" s="12"/>
      <c r="S16" s="12"/>
      <c r="T16" s="47">
        <v>32.0</v>
      </c>
      <c r="U16" s="48" t="str">
        <f t="shared" si="10"/>
        <v>2:16 Bullet shot Cup (США) Warrior  - (Канада) Lucky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1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7"/>
      <c r="B17" s="45">
        <v>0.09722222222222222</v>
      </c>
      <c r="C17" s="50" t="str">
        <f t="shared" si="12"/>
        <v>США</v>
      </c>
      <c r="D17" s="46" t="str">
        <f t="shared" si="5"/>
        <v>Канада</v>
      </c>
      <c r="E17" s="50" t="str">
        <f t="shared" si="13"/>
        <v>Warrior</v>
      </c>
      <c r="F17" s="46" t="str">
        <f t="shared" si="7"/>
        <v>Lucky</v>
      </c>
      <c r="G17" s="39">
        <f t="shared" si="8"/>
        <v>2</v>
      </c>
      <c r="H17" s="19"/>
      <c r="I17" s="39">
        <f t="shared" si="9"/>
        <v>3</v>
      </c>
      <c r="J17" s="19"/>
      <c r="K17" s="46">
        <v>2.0</v>
      </c>
      <c r="L17" s="46">
        <v>3.0</v>
      </c>
      <c r="M17" s="12"/>
      <c r="N17" s="12"/>
      <c r="O17" s="12"/>
      <c r="P17" s="12"/>
      <c r="Q17" s="12"/>
      <c r="R17" s="12"/>
      <c r="S17" s="12"/>
      <c r="T17" s="47">
        <v>33.0</v>
      </c>
      <c r="U17" s="48" t="str">
        <f t="shared" si="10"/>
        <v>2:20 Bullet shot Cup (США) Warrior  - (Канада) Lucky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/>
      <c r="B18" s="45">
        <v>0.1</v>
      </c>
      <c r="C18" s="50" t="str">
        <f t="shared" si="12"/>
        <v>США</v>
      </c>
      <c r="D18" s="50" t="str">
        <f t="shared" ref="D18:D23" si="14">TRIM($D$4)</f>
        <v>Швейцария</v>
      </c>
      <c r="E18" s="50" t="str">
        <f t="shared" si="13"/>
        <v>Warrior</v>
      </c>
      <c r="F18" s="46" t="str">
        <f t="shared" ref="F18:F23" si="15">$E$4</f>
        <v>mace</v>
      </c>
      <c r="G18" s="39">
        <f t="shared" si="8"/>
        <v>2</v>
      </c>
      <c r="H18" s="19"/>
      <c r="I18" s="39">
        <f t="shared" si="9"/>
        <v>0</v>
      </c>
      <c r="J18" s="19"/>
      <c r="K18" s="46">
        <v>2.0</v>
      </c>
      <c r="L18" s="46">
        <v>0.0</v>
      </c>
      <c r="M18" s="12"/>
      <c r="N18" s="12"/>
      <c r="O18" s="12"/>
      <c r="P18" s="12"/>
      <c r="Q18" s="12"/>
      <c r="R18" s="12"/>
      <c r="S18" s="12"/>
      <c r="T18" s="47">
        <v>34.0</v>
      </c>
      <c r="U18" s="48" t="str">
        <f t="shared" si="10"/>
        <v>2:24 Bullet shot Cup (США) Warrior  - (Швейцария) mace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5">
        <v>0.10277777777777777</v>
      </c>
      <c r="C19" s="50" t="str">
        <f t="shared" si="12"/>
        <v>США</v>
      </c>
      <c r="D19" s="50" t="str">
        <f t="shared" si="14"/>
        <v>Швейцария</v>
      </c>
      <c r="E19" s="50" t="str">
        <f t="shared" si="13"/>
        <v>Warrior</v>
      </c>
      <c r="F19" s="46" t="str">
        <f t="shared" si="15"/>
        <v>mace</v>
      </c>
      <c r="G19" s="39">
        <f t="shared" si="8"/>
        <v>2</v>
      </c>
      <c r="H19" s="19"/>
      <c r="I19" s="39">
        <f t="shared" ref="I19:I23" si="16">SUM(L19,O19)</f>
        <v>2</v>
      </c>
      <c r="J19" s="19"/>
      <c r="K19" s="46">
        <v>2.0</v>
      </c>
      <c r="L19" s="46">
        <v>2.0</v>
      </c>
      <c r="M19" s="12"/>
      <c r="N19" s="12"/>
      <c r="O19" s="12"/>
      <c r="P19" s="12"/>
      <c r="Q19" s="12"/>
      <c r="R19" s="12"/>
      <c r="S19" s="12"/>
      <c r="T19" s="47">
        <v>35.0</v>
      </c>
      <c r="U19" s="48" t="str">
        <f t="shared" si="10"/>
        <v>2:28 Bullet shot Cup (США) Warrior  - (Швейцария) mace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/>
      <c r="B20" s="45">
        <v>0.10555555555555556</v>
      </c>
      <c r="C20" s="50" t="str">
        <f t="shared" si="12"/>
        <v>США</v>
      </c>
      <c r="D20" s="50" t="str">
        <f t="shared" si="14"/>
        <v>Швейцария</v>
      </c>
      <c r="E20" s="50" t="str">
        <f t="shared" si="13"/>
        <v>Warrior</v>
      </c>
      <c r="F20" s="46" t="str">
        <f t="shared" si="15"/>
        <v>mace</v>
      </c>
      <c r="G20" s="39">
        <f t="shared" si="8"/>
        <v>2</v>
      </c>
      <c r="H20" s="19"/>
      <c r="I20" s="39">
        <f t="shared" si="16"/>
        <v>3</v>
      </c>
      <c r="J20" s="19"/>
      <c r="K20" s="46">
        <v>2.0</v>
      </c>
      <c r="L20" s="46">
        <v>3.0</v>
      </c>
      <c r="M20" s="12"/>
      <c r="N20" s="12"/>
      <c r="O20" s="12"/>
      <c r="P20" s="12"/>
      <c r="Q20" s="12"/>
      <c r="R20" s="12"/>
      <c r="S20" s="12"/>
      <c r="T20" s="47">
        <v>36.0</v>
      </c>
      <c r="U20" s="48" t="str">
        <f t="shared" si="10"/>
        <v>2:32 Bullet shot Cup (США) Warrior  - (Швейцария) mace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5"/>
      <c r="B21" s="45">
        <v>0.10833333333333334</v>
      </c>
      <c r="C21" s="46" t="str">
        <f t="shared" ref="C21:C26" si="17">TRIM($D$5)</f>
        <v>Канада</v>
      </c>
      <c r="D21" s="50" t="str">
        <f t="shared" si="14"/>
        <v>Швейцария</v>
      </c>
      <c r="E21" s="46" t="str">
        <f t="shared" ref="E21:E26" si="18">$E$5</f>
        <v>Lucky</v>
      </c>
      <c r="F21" s="46" t="str">
        <f t="shared" si="15"/>
        <v>mace</v>
      </c>
      <c r="G21" s="39">
        <f t="shared" si="8"/>
        <v>2</v>
      </c>
      <c r="H21" s="19"/>
      <c r="I21" s="39">
        <f t="shared" si="16"/>
        <v>0</v>
      </c>
      <c r="J21" s="19"/>
      <c r="K21" s="46">
        <v>2.0</v>
      </c>
      <c r="L21" s="46">
        <v>0.0</v>
      </c>
      <c r="M21" s="12"/>
      <c r="N21" s="12"/>
      <c r="O21" s="12"/>
      <c r="P21" s="12"/>
      <c r="Q21" s="12"/>
      <c r="R21" s="12"/>
      <c r="S21" s="12"/>
      <c r="T21" s="47">
        <v>37.0</v>
      </c>
      <c r="U21" s="48" t="str">
        <f t="shared" si="10"/>
        <v>2:36 Bullet shot Cup (Канада) Lucky  - (Швейцария) mace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5"/>
      <c r="B22" s="45">
        <v>0.1111111111111111</v>
      </c>
      <c r="C22" s="46" t="str">
        <f t="shared" si="17"/>
        <v>Канада</v>
      </c>
      <c r="D22" s="50" t="str">
        <f t="shared" si="14"/>
        <v>Швейцария</v>
      </c>
      <c r="E22" s="46" t="str">
        <f t="shared" si="18"/>
        <v>Lucky</v>
      </c>
      <c r="F22" s="46" t="str">
        <f t="shared" si="15"/>
        <v>mace</v>
      </c>
      <c r="G22" s="39">
        <f t="shared" si="8"/>
        <v>0</v>
      </c>
      <c r="H22" s="19"/>
      <c r="I22" s="39">
        <f t="shared" si="16"/>
        <v>0</v>
      </c>
      <c r="J22" s="19"/>
      <c r="K22" s="46">
        <v>0.0</v>
      </c>
      <c r="L22" s="46">
        <v>0.0</v>
      </c>
      <c r="M22" s="12"/>
      <c r="N22" s="12"/>
      <c r="O22" s="12"/>
      <c r="P22" s="12"/>
      <c r="Q22" s="12"/>
      <c r="R22" s="12"/>
      <c r="S22" s="12"/>
      <c r="T22" s="47">
        <v>38.0</v>
      </c>
      <c r="U22" s="48" t="str">
        <f t="shared" si="10"/>
        <v>2:40 Bullet shot Cup (Канада) Lucky  - (Швейцария) mace</v>
      </c>
      <c r="V22" s="12" t="str">
        <f t="shared" si="11"/>
        <v>0:0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/>
      <c r="B23" s="45">
        <v>0.11388888888888889</v>
      </c>
      <c r="C23" s="46" t="str">
        <f t="shared" si="17"/>
        <v>Канада</v>
      </c>
      <c r="D23" s="50" t="str">
        <f t="shared" si="14"/>
        <v>Швейцария</v>
      </c>
      <c r="E23" s="46" t="str">
        <f t="shared" si="18"/>
        <v>Lucky</v>
      </c>
      <c r="F23" s="46" t="str">
        <f t="shared" si="15"/>
        <v>mace</v>
      </c>
      <c r="G23" s="39">
        <f t="shared" si="8"/>
        <v>0</v>
      </c>
      <c r="H23" s="19"/>
      <c r="I23" s="39">
        <f t="shared" si="16"/>
        <v>1</v>
      </c>
      <c r="J23" s="19"/>
      <c r="K23" s="46">
        <v>0.0</v>
      </c>
      <c r="L23" s="46">
        <v>1.0</v>
      </c>
      <c r="M23" s="12"/>
      <c r="N23" s="12"/>
      <c r="O23" s="12"/>
      <c r="P23" s="12"/>
      <c r="Q23" s="12"/>
      <c r="R23" s="12"/>
      <c r="S23" s="12"/>
      <c r="T23" s="47">
        <v>39.0</v>
      </c>
      <c r="U23" s="48" t="str">
        <f t="shared" si="10"/>
        <v>2:44 Bullet shot Cup (Канада) Lucky  - (Швейцария) mace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4"/>
      <c r="B24" s="45">
        <v>0.11666666666666667</v>
      </c>
      <c r="C24" s="46" t="str">
        <f t="shared" si="17"/>
        <v>Канада</v>
      </c>
      <c r="D24" s="50" t="str">
        <f t="shared" ref="D24:D29" si="19">TRIM($D$6)</f>
        <v>США</v>
      </c>
      <c r="E24" s="46" t="str">
        <f t="shared" si="18"/>
        <v>Lucky</v>
      </c>
      <c r="F24" s="50" t="str">
        <f t="shared" ref="F24:F29" si="20">$E$6</f>
        <v>Warrior</v>
      </c>
      <c r="G24" s="39">
        <f t="shared" si="8"/>
        <v>2</v>
      </c>
      <c r="H24" s="19"/>
      <c r="I24" s="39">
        <f t="shared" ref="I24:I30" si="21">SUM(L24)</f>
        <v>2</v>
      </c>
      <c r="J24" s="19"/>
      <c r="K24" s="46">
        <v>2.0</v>
      </c>
      <c r="L24" s="46">
        <v>2.0</v>
      </c>
      <c r="M24" s="12"/>
      <c r="N24" s="12"/>
      <c r="O24" s="12"/>
      <c r="P24" s="12"/>
      <c r="Q24" s="12"/>
      <c r="R24" s="12"/>
      <c r="S24" s="12"/>
      <c r="T24" s="47">
        <v>40.0</v>
      </c>
      <c r="U24" s="48" t="str">
        <f t="shared" si="10"/>
        <v>2:48 Bullet shot Cup (Канада) Lucky  - (США) Warrior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4"/>
      <c r="B25" s="45">
        <v>0.11944444444444445</v>
      </c>
      <c r="C25" s="46" t="str">
        <f t="shared" si="17"/>
        <v>Канада</v>
      </c>
      <c r="D25" s="50" t="str">
        <f t="shared" si="19"/>
        <v>США</v>
      </c>
      <c r="E25" s="46" t="str">
        <f t="shared" si="18"/>
        <v>Lucky</v>
      </c>
      <c r="F25" s="50" t="str">
        <f t="shared" si="20"/>
        <v>Warrior</v>
      </c>
      <c r="G25" s="39">
        <f t="shared" si="8"/>
        <v>1</v>
      </c>
      <c r="H25" s="19"/>
      <c r="I25" s="39">
        <f t="shared" si="21"/>
        <v>1</v>
      </c>
      <c r="J25" s="19"/>
      <c r="K25" s="73">
        <v>1.0</v>
      </c>
      <c r="L25" s="46">
        <v>1.0</v>
      </c>
      <c r="M25" s="12"/>
      <c r="N25" s="12"/>
      <c r="O25" s="12"/>
      <c r="P25" s="12"/>
      <c r="Q25" s="12"/>
      <c r="R25" s="12"/>
      <c r="S25" s="12"/>
      <c r="T25" s="47">
        <v>41.0</v>
      </c>
      <c r="U25" s="48" t="str">
        <f t="shared" si="10"/>
        <v>2:52 Bullet shot Cup (Канада) Lucky  - (США) Warrior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4"/>
      <c r="B26" s="45">
        <v>0.12222222222222222</v>
      </c>
      <c r="C26" s="46" t="str">
        <f t="shared" si="17"/>
        <v>Канада</v>
      </c>
      <c r="D26" s="50" t="str">
        <f t="shared" si="19"/>
        <v>США</v>
      </c>
      <c r="E26" s="46" t="str">
        <f t="shared" si="18"/>
        <v>Lucky</v>
      </c>
      <c r="F26" s="50" t="str">
        <f t="shared" si="20"/>
        <v>Warrior</v>
      </c>
      <c r="G26" s="74">
        <f t="shared" si="8"/>
        <v>0</v>
      </c>
      <c r="H26" s="19"/>
      <c r="I26" s="39">
        <f t="shared" si="21"/>
        <v>1</v>
      </c>
      <c r="J26" s="19"/>
      <c r="K26" s="46">
        <v>0.0</v>
      </c>
      <c r="L26" s="46">
        <v>1.0</v>
      </c>
      <c r="M26" s="12"/>
      <c r="N26" s="12"/>
      <c r="O26" s="12"/>
      <c r="P26" s="12"/>
      <c r="Q26" s="12"/>
      <c r="R26" s="12"/>
      <c r="S26" s="12"/>
      <c r="T26" s="47">
        <v>42.0</v>
      </c>
      <c r="U26" s="48" t="str">
        <f t="shared" si="10"/>
        <v>2:56 Bullet shot Cup (Канада) Lucky  - (США) Warrior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4"/>
      <c r="B27" s="45">
        <v>0.125</v>
      </c>
      <c r="C27" s="50" t="str">
        <f t="shared" ref="C27:C32" si="22">TRIM($D$4)</f>
        <v>Швейцария</v>
      </c>
      <c r="D27" s="50" t="str">
        <f t="shared" si="19"/>
        <v>США</v>
      </c>
      <c r="E27" s="46" t="str">
        <f t="shared" ref="E27:E32" si="23">$E$4</f>
        <v>mace</v>
      </c>
      <c r="F27" s="50" t="str">
        <f t="shared" si="20"/>
        <v>Warrior</v>
      </c>
      <c r="G27" s="39">
        <f t="shared" si="8"/>
        <v>2</v>
      </c>
      <c r="H27" s="19"/>
      <c r="I27" s="39">
        <f t="shared" si="21"/>
        <v>2</v>
      </c>
      <c r="J27" s="19"/>
      <c r="K27" s="46">
        <v>2.0</v>
      </c>
      <c r="L27" s="46">
        <v>2.0</v>
      </c>
      <c r="M27" s="12"/>
      <c r="N27" s="12"/>
      <c r="O27" s="12"/>
      <c r="P27" s="12"/>
      <c r="Q27" s="12"/>
      <c r="R27" s="12"/>
      <c r="S27" s="12"/>
      <c r="T27" s="47">
        <v>43.0</v>
      </c>
      <c r="U27" s="48" t="str">
        <f t="shared" si="10"/>
        <v>3:00 Bullet shot Cup (Швейцария) mace  - (США) Warrior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4"/>
      <c r="B28" s="45">
        <v>0.12777777777777777</v>
      </c>
      <c r="C28" s="50" t="str">
        <f t="shared" si="22"/>
        <v>Швейцария</v>
      </c>
      <c r="D28" s="50" t="str">
        <f t="shared" si="19"/>
        <v>США</v>
      </c>
      <c r="E28" s="46" t="str">
        <f t="shared" si="23"/>
        <v>mace</v>
      </c>
      <c r="F28" s="50" t="str">
        <f t="shared" si="20"/>
        <v>Warrior</v>
      </c>
      <c r="G28" s="39">
        <f t="shared" si="8"/>
        <v>1</v>
      </c>
      <c r="H28" s="19"/>
      <c r="I28" s="39">
        <f t="shared" si="21"/>
        <v>1</v>
      </c>
      <c r="J28" s="19"/>
      <c r="K28" s="46">
        <v>1.0</v>
      </c>
      <c r="L28" s="46">
        <v>1.0</v>
      </c>
      <c r="M28" s="12"/>
      <c r="N28" s="12"/>
      <c r="O28" s="12"/>
      <c r="P28" s="12"/>
      <c r="Q28" s="12"/>
      <c r="R28" s="12"/>
      <c r="S28" s="12"/>
      <c r="T28" s="47">
        <v>44.0</v>
      </c>
      <c r="U28" s="48" t="str">
        <f t="shared" si="10"/>
        <v>3:04 Bullet shot Cup (Швейцария) mace  - (США) Warrior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4"/>
      <c r="B29" s="45">
        <v>0.13055555555555556</v>
      </c>
      <c r="C29" s="50" t="str">
        <f t="shared" si="22"/>
        <v>Швейцария</v>
      </c>
      <c r="D29" s="50" t="str">
        <f t="shared" si="19"/>
        <v>США</v>
      </c>
      <c r="E29" s="46" t="str">
        <f t="shared" si="23"/>
        <v>mace</v>
      </c>
      <c r="F29" s="50" t="str">
        <f t="shared" si="20"/>
        <v>Warrior</v>
      </c>
      <c r="G29" s="39">
        <f t="shared" si="8"/>
        <v>0</v>
      </c>
      <c r="H29" s="19"/>
      <c r="I29" s="39">
        <f t="shared" si="21"/>
        <v>1</v>
      </c>
      <c r="J29" s="19"/>
      <c r="K29" s="46">
        <v>0.0</v>
      </c>
      <c r="L29" s="46">
        <v>1.0</v>
      </c>
      <c r="M29" s="12"/>
      <c r="N29" s="12"/>
      <c r="O29" s="12"/>
      <c r="P29" s="12"/>
      <c r="Q29" s="12"/>
      <c r="R29" s="12"/>
      <c r="S29" s="12"/>
      <c r="T29" s="47">
        <v>45.0</v>
      </c>
      <c r="U29" s="48" t="str">
        <f t="shared" si="10"/>
        <v>3:08 Bullet shot Cup (Швейцария) mace  - (США) Warrior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4"/>
      <c r="B30" s="45">
        <v>0.13333333333333333</v>
      </c>
      <c r="C30" s="50" t="str">
        <f t="shared" si="22"/>
        <v>Швейцария</v>
      </c>
      <c r="D30" s="46" t="str">
        <f t="shared" ref="D30:D35" si="24">TRIM($D$5)</f>
        <v>Канада</v>
      </c>
      <c r="E30" s="46" t="str">
        <f t="shared" si="23"/>
        <v>mace</v>
      </c>
      <c r="F30" s="46" t="str">
        <f t="shared" ref="F30:F35" si="25">$E$5</f>
        <v>Lucky</v>
      </c>
      <c r="G30" s="39">
        <f t="shared" si="8"/>
        <v>1</v>
      </c>
      <c r="H30" s="19"/>
      <c r="I30" s="39">
        <f t="shared" si="21"/>
        <v>2</v>
      </c>
      <c r="J30" s="19"/>
      <c r="K30" s="46">
        <v>1.0</v>
      </c>
      <c r="L30" s="46">
        <v>2.0</v>
      </c>
      <c r="M30" s="12"/>
      <c r="N30" s="12"/>
      <c r="O30" s="12"/>
      <c r="P30" s="12"/>
      <c r="Q30" s="12"/>
      <c r="R30" s="12"/>
      <c r="S30" s="12"/>
      <c r="T30" s="47">
        <v>46.0</v>
      </c>
      <c r="U30" s="48" t="str">
        <f t="shared" si="10"/>
        <v>3:12 Bullet shot Cup (Швейцария) mace  - (Канада) Lucky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4"/>
      <c r="B31" s="45">
        <v>0.1361111111111111</v>
      </c>
      <c r="C31" s="50" t="str">
        <f t="shared" si="22"/>
        <v>Швейцария</v>
      </c>
      <c r="D31" s="46" t="str">
        <f t="shared" si="24"/>
        <v>Канада</v>
      </c>
      <c r="E31" s="46" t="str">
        <f t="shared" si="23"/>
        <v>mace</v>
      </c>
      <c r="F31" s="46" t="str">
        <f t="shared" si="25"/>
        <v>Lucky</v>
      </c>
      <c r="G31" s="39">
        <f t="shared" si="8"/>
        <v>2</v>
      </c>
      <c r="H31" s="19"/>
      <c r="I31" s="39">
        <f t="shared" ref="I31:I35" si="26">SUM(L31,O31)</f>
        <v>0</v>
      </c>
      <c r="J31" s="19"/>
      <c r="K31" s="46">
        <v>2.0</v>
      </c>
      <c r="L31" s="46">
        <v>0.0</v>
      </c>
      <c r="M31" s="12"/>
      <c r="N31" s="12"/>
      <c r="O31" s="12"/>
      <c r="P31" s="12"/>
      <c r="Q31" s="12"/>
      <c r="R31" s="12"/>
      <c r="S31" s="12"/>
      <c r="T31" s="47">
        <v>47.0</v>
      </c>
      <c r="U31" s="48" t="str">
        <f t="shared" si="10"/>
        <v>3:16 Bullet shot Cup (Швейцария) mace  - (Канада) Lucky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4"/>
      <c r="B32" s="45">
        <v>0.1388888888888889</v>
      </c>
      <c r="C32" s="50" t="str">
        <f t="shared" si="22"/>
        <v>Швейцария</v>
      </c>
      <c r="D32" s="46" t="str">
        <f t="shared" si="24"/>
        <v>Канада</v>
      </c>
      <c r="E32" s="46" t="str">
        <f t="shared" si="23"/>
        <v>mace</v>
      </c>
      <c r="F32" s="46" t="str">
        <f t="shared" si="25"/>
        <v>Lucky</v>
      </c>
      <c r="G32" s="39">
        <f t="shared" si="8"/>
        <v>3</v>
      </c>
      <c r="H32" s="19"/>
      <c r="I32" s="39">
        <f t="shared" si="26"/>
        <v>2</v>
      </c>
      <c r="J32" s="19"/>
      <c r="K32" s="46">
        <v>3.0</v>
      </c>
      <c r="L32" s="46">
        <v>2.0</v>
      </c>
      <c r="M32" s="12"/>
      <c r="N32" s="12"/>
      <c r="O32" s="12"/>
      <c r="P32" s="12"/>
      <c r="Q32" s="12"/>
      <c r="R32" s="12"/>
      <c r="S32" s="12"/>
      <c r="T32" s="47">
        <v>48.0</v>
      </c>
      <c r="U32" s="48" t="str">
        <f t="shared" si="10"/>
        <v>3:20 Bullet shot Cup (Швейцария) mace  - (Канада) Lucky</v>
      </c>
      <c r="V32" s="12" t="str">
        <f t="shared" si="11"/>
        <v>3:2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4"/>
      <c r="B33" s="45">
        <v>0.14166666666666666</v>
      </c>
      <c r="C33" s="50" t="str">
        <f t="shared" ref="C33:C38" si="27">TRIM($D$6)</f>
        <v>США</v>
      </c>
      <c r="D33" s="46" t="str">
        <f t="shared" si="24"/>
        <v>Канада</v>
      </c>
      <c r="E33" s="46" t="str">
        <f t="shared" ref="E33:E38" si="28">$E$6</f>
        <v>Warrior</v>
      </c>
      <c r="F33" s="46" t="str">
        <f t="shared" si="25"/>
        <v>Lucky</v>
      </c>
      <c r="G33" s="39">
        <f t="shared" si="8"/>
        <v>2</v>
      </c>
      <c r="H33" s="19"/>
      <c r="I33" s="39">
        <f t="shared" si="26"/>
        <v>2</v>
      </c>
      <c r="J33" s="19"/>
      <c r="K33" s="46">
        <v>2.0</v>
      </c>
      <c r="L33" s="46">
        <v>2.0</v>
      </c>
      <c r="M33" s="12"/>
      <c r="N33" s="12"/>
      <c r="O33" s="12"/>
      <c r="P33" s="12"/>
      <c r="Q33" s="12"/>
      <c r="R33" s="12"/>
      <c r="S33" s="12"/>
      <c r="T33" s="47">
        <v>49.0</v>
      </c>
      <c r="U33" s="48" t="str">
        <f t="shared" si="10"/>
        <v>3:24 Bullet shot Cup (США) Warrior  - (Канада) Lucky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4"/>
      <c r="B34" s="45">
        <v>0.14444444444444443</v>
      </c>
      <c r="C34" s="50" t="str">
        <f t="shared" si="27"/>
        <v>США</v>
      </c>
      <c r="D34" s="46" t="str">
        <f t="shared" si="24"/>
        <v>Канада</v>
      </c>
      <c r="E34" s="46" t="str">
        <f t="shared" si="28"/>
        <v>Warrior</v>
      </c>
      <c r="F34" s="46" t="str">
        <f t="shared" si="25"/>
        <v>Lucky</v>
      </c>
      <c r="G34" s="39">
        <f t="shared" si="8"/>
        <v>1</v>
      </c>
      <c r="H34" s="19"/>
      <c r="I34" s="39">
        <f t="shared" si="26"/>
        <v>0</v>
      </c>
      <c r="J34" s="19"/>
      <c r="K34" s="46">
        <v>1.0</v>
      </c>
      <c r="L34" s="46">
        <v>0.0</v>
      </c>
      <c r="M34" s="12"/>
      <c r="N34" s="12"/>
      <c r="O34" s="12"/>
      <c r="P34" s="12"/>
      <c r="Q34" s="12"/>
      <c r="R34" s="12"/>
      <c r="S34" s="12"/>
      <c r="T34" s="47">
        <v>50.0</v>
      </c>
      <c r="U34" s="48" t="str">
        <f t="shared" si="10"/>
        <v>3:28 Bullet shot Cup (США) Warrior  - (Канада) Lucky</v>
      </c>
      <c r="V34" s="12" t="str">
        <f t="shared" si="11"/>
        <v>1:0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4"/>
      <c r="B35" s="45">
        <v>0.14722222222222223</v>
      </c>
      <c r="C35" s="50" t="str">
        <f t="shared" si="27"/>
        <v>США</v>
      </c>
      <c r="D35" s="46" t="str">
        <f t="shared" si="24"/>
        <v>Канада</v>
      </c>
      <c r="E35" s="46" t="str">
        <f t="shared" si="28"/>
        <v>Warrior</v>
      </c>
      <c r="F35" s="46" t="str">
        <f t="shared" si="25"/>
        <v>Lucky</v>
      </c>
      <c r="G35" s="39">
        <f t="shared" si="8"/>
        <v>2</v>
      </c>
      <c r="H35" s="19"/>
      <c r="I35" s="39">
        <f t="shared" si="26"/>
        <v>2</v>
      </c>
      <c r="J35" s="19"/>
      <c r="K35" s="46">
        <v>2.0</v>
      </c>
      <c r="L35" s="46">
        <v>2.0</v>
      </c>
      <c r="M35" s="12"/>
      <c r="N35" s="12"/>
      <c r="O35" s="12"/>
      <c r="P35" s="12"/>
      <c r="Q35" s="12"/>
      <c r="R35" s="12"/>
      <c r="S35" s="12"/>
      <c r="T35" s="47">
        <v>51.0</v>
      </c>
      <c r="U35" s="48" t="str">
        <f t="shared" si="10"/>
        <v>3:32 Bullet shot Cup (США) Warrior  - (Канада) Lucky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4"/>
      <c r="B36" s="45">
        <v>0.15</v>
      </c>
      <c r="C36" s="50" t="str">
        <f t="shared" si="27"/>
        <v>США</v>
      </c>
      <c r="D36" s="50" t="str">
        <f t="shared" ref="D36:D41" si="29">TRIM($D$4)</f>
        <v>Швейцария</v>
      </c>
      <c r="E36" s="50" t="str">
        <f t="shared" si="28"/>
        <v>Warrior</v>
      </c>
      <c r="F36" s="46" t="str">
        <f t="shared" ref="F36:F41" si="30">$E$4</f>
        <v>mace</v>
      </c>
      <c r="G36" s="39">
        <f t="shared" si="8"/>
        <v>2</v>
      </c>
      <c r="H36" s="19"/>
      <c r="I36" s="39">
        <f t="shared" ref="I36:I42" si="31">SUM(L36)</f>
        <v>2</v>
      </c>
      <c r="J36" s="19"/>
      <c r="K36" s="46">
        <v>2.0</v>
      </c>
      <c r="L36" s="46">
        <v>2.0</v>
      </c>
      <c r="M36" s="12"/>
      <c r="N36" s="12"/>
      <c r="O36" s="12"/>
      <c r="P36" s="12"/>
      <c r="Q36" s="12"/>
      <c r="R36" s="12"/>
      <c r="S36" s="12"/>
      <c r="T36" s="47">
        <v>52.0</v>
      </c>
      <c r="U36" s="48" t="str">
        <f t="shared" si="10"/>
        <v>3:36 Bullet shot Cup (США) Warrior  - (Швейцария) mace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4"/>
      <c r="B37" s="45">
        <v>0.1527777777777778</v>
      </c>
      <c r="C37" s="50" t="str">
        <f t="shared" si="27"/>
        <v>США</v>
      </c>
      <c r="D37" s="50" t="str">
        <f t="shared" si="29"/>
        <v>Швейцария</v>
      </c>
      <c r="E37" s="50" t="str">
        <f t="shared" si="28"/>
        <v>Warrior</v>
      </c>
      <c r="F37" s="46" t="str">
        <f t="shared" si="30"/>
        <v>mace</v>
      </c>
      <c r="G37" s="39">
        <f t="shared" si="8"/>
        <v>2</v>
      </c>
      <c r="H37" s="19"/>
      <c r="I37" s="39">
        <f t="shared" si="31"/>
        <v>3</v>
      </c>
      <c r="J37" s="19"/>
      <c r="K37" s="46">
        <v>2.0</v>
      </c>
      <c r="L37" s="46">
        <v>3.0</v>
      </c>
      <c r="M37" s="12"/>
      <c r="N37" s="12"/>
      <c r="O37" s="12"/>
      <c r="P37" s="12"/>
      <c r="Q37" s="12"/>
      <c r="R37" s="12"/>
      <c r="S37" s="12"/>
      <c r="T37" s="47">
        <v>53.0</v>
      </c>
      <c r="U37" s="48" t="str">
        <f t="shared" si="10"/>
        <v>3:40 Bullet shot Cup (США) Warrior  - (Швейцария) mace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4"/>
      <c r="B38" s="45">
        <v>0.15555555555555556</v>
      </c>
      <c r="C38" s="50" t="str">
        <f t="shared" si="27"/>
        <v>США</v>
      </c>
      <c r="D38" s="50" t="str">
        <f t="shared" si="29"/>
        <v>Швейцария</v>
      </c>
      <c r="E38" s="50" t="str">
        <f t="shared" si="28"/>
        <v>Warrior</v>
      </c>
      <c r="F38" s="46" t="str">
        <f t="shared" si="30"/>
        <v>mace</v>
      </c>
      <c r="G38" s="39">
        <f t="shared" si="8"/>
        <v>0</v>
      </c>
      <c r="H38" s="19"/>
      <c r="I38" s="39">
        <f t="shared" si="31"/>
        <v>2</v>
      </c>
      <c r="J38" s="19"/>
      <c r="K38" s="46">
        <v>0.0</v>
      </c>
      <c r="L38" s="46">
        <v>2.0</v>
      </c>
      <c r="M38" s="12"/>
      <c r="N38" s="12"/>
      <c r="O38" s="12"/>
      <c r="P38" s="12"/>
      <c r="Q38" s="12"/>
      <c r="R38" s="12"/>
      <c r="S38" s="12"/>
      <c r="T38" s="47">
        <v>54.0</v>
      </c>
      <c r="U38" s="48" t="str">
        <f t="shared" si="10"/>
        <v>3:44 Bullet shot Cup (США) Warrior  - (Швейцария) mace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4"/>
      <c r="B39" s="45">
        <v>0.15833333333333333</v>
      </c>
      <c r="C39" s="46" t="str">
        <f t="shared" ref="C39:C44" si="32">TRIM($D$5)</f>
        <v>Канада</v>
      </c>
      <c r="D39" s="50" t="str">
        <f t="shared" si="29"/>
        <v>Швейцария</v>
      </c>
      <c r="E39" s="46" t="str">
        <f t="shared" ref="E39:E44" si="33">$E$5</f>
        <v>Lucky</v>
      </c>
      <c r="F39" s="46" t="str">
        <f t="shared" si="30"/>
        <v>mace</v>
      </c>
      <c r="G39" s="39">
        <f t="shared" si="8"/>
        <v>1</v>
      </c>
      <c r="H39" s="19"/>
      <c r="I39" s="39">
        <f t="shared" si="31"/>
        <v>1</v>
      </c>
      <c r="J39" s="19"/>
      <c r="K39" s="46">
        <v>1.0</v>
      </c>
      <c r="L39" s="46">
        <v>1.0</v>
      </c>
      <c r="M39" s="12"/>
      <c r="N39" s="12"/>
      <c r="O39" s="12"/>
      <c r="P39" s="12"/>
      <c r="Q39" s="12"/>
      <c r="R39" s="12"/>
      <c r="S39" s="12"/>
      <c r="T39" s="47">
        <v>55.0</v>
      </c>
      <c r="U39" s="48" t="str">
        <f t="shared" si="10"/>
        <v>3:48 Bullet shot Cup (Канада) Lucky  - (Швейцария) mace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4"/>
      <c r="B40" s="45">
        <v>0.16111111111111112</v>
      </c>
      <c r="C40" s="46" t="str">
        <f t="shared" si="32"/>
        <v>Канада</v>
      </c>
      <c r="D40" s="50" t="str">
        <f t="shared" si="29"/>
        <v>Швейцария</v>
      </c>
      <c r="E40" s="46" t="str">
        <f t="shared" si="33"/>
        <v>Lucky</v>
      </c>
      <c r="F40" s="46" t="str">
        <f t="shared" si="30"/>
        <v>mace</v>
      </c>
      <c r="G40" s="39">
        <f t="shared" si="8"/>
        <v>1</v>
      </c>
      <c r="H40" s="19"/>
      <c r="I40" s="39">
        <f t="shared" si="31"/>
        <v>2</v>
      </c>
      <c r="J40" s="19"/>
      <c r="K40" s="46">
        <v>1.0</v>
      </c>
      <c r="L40" s="46">
        <v>2.0</v>
      </c>
      <c r="M40" s="12"/>
      <c r="N40" s="12"/>
      <c r="O40" s="12"/>
      <c r="P40" s="12"/>
      <c r="Q40" s="12"/>
      <c r="R40" s="12"/>
      <c r="S40" s="12"/>
      <c r="T40" s="47">
        <v>56.0</v>
      </c>
      <c r="U40" s="48" t="str">
        <f t="shared" si="10"/>
        <v>3:52 Bullet shot Cup (Канада) Lucky  - (Швейцария) mace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4"/>
      <c r="B41" s="45">
        <v>0.1638888888888889</v>
      </c>
      <c r="C41" s="46" t="str">
        <f t="shared" si="32"/>
        <v>Канада</v>
      </c>
      <c r="D41" s="50" t="str">
        <f t="shared" si="29"/>
        <v>Швейцария</v>
      </c>
      <c r="E41" s="46" t="str">
        <f t="shared" si="33"/>
        <v>Lucky</v>
      </c>
      <c r="F41" s="46" t="str">
        <f t="shared" si="30"/>
        <v>mace</v>
      </c>
      <c r="G41" s="39">
        <f t="shared" si="8"/>
        <v>1</v>
      </c>
      <c r="H41" s="19"/>
      <c r="I41" s="39">
        <f t="shared" si="31"/>
        <v>2</v>
      </c>
      <c r="J41" s="19"/>
      <c r="K41" s="46">
        <v>1.0</v>
      </c>
      <c r="L41" s="46">
        <v>2.0</v>
      </c>
      <c r="M41" s="12"/>
      <c r="N41" s="12"/>
      <c r="O41" s="12"/>
      <c r="P41" s="12"/>
      <c r="Q41" s="12"/>
      <c r="R41" s="12"/>
      <c r="S41" s="12"/>
      <c r="T41" s="47">
        <v>57.0</v>
      </c>
      <c r="U41" s="48" t="str">
        <f t="shared" si="10"/>
        <v>3:56 Bullet shot Cup (Канада) Lucky  - (Швейцария) mace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4"/>
      <c r="B42" s="45">
        <v>0.16666666666666666</v>
      </c>
      <c r="C42" s="46" t="str">
        <f t="shared" si="32"/>
        <v>Канада</v>
      </c>
      <c r="D42" s="50" t="str">
        <f t="shared" ref="D42:D47" si="34">TRIM($D$6)</f>
        <v>США</v>
      </c>
      <c r="E42" s="46" t="str">
        <f t="shared" si="33"/>
        <v>Lucky</v>
      </c>
      <c r="F42" s="46" t="str">
        <f t="shared" ref="F42:F47" si="35">$E$6</f>
        <v>Warrior</v>
      </c>
      <c r="G42" s="39">
        <f t="shared" si="8"/>
        <v>2</v>
      </c>
      <c r="H42" s="19"/>
      <c r="I42" s="39">
        <f t="shared" si="31"/>
        <v>0</v>
      </c>
      <c r="J42" s="19"/>
      <c r="K42" s="46">
        <v>2.0</v>
      </c>
      <c r="L42" s="46">
        <v>0.0</v>
      </c>
      <c r="M42" s="12"/>
      <c r="N42" s="12"/>
      <c r="O42" s="12"/>
      <c r="P42" s="12"/>
      <c r="Q42" s="12"/>
      <c r="R42" s="12"/>
      <c r="S42" s="12"/>
      <c r="T42" s="47">
        <v>58.0</v>
      </c>
      <c r="U42" s="48" t="str">
        <f t="shared" si="10"/>
        <v>4:00 Bullet shot Cup (Канада) Lucky  - (США) Warrior</v>
      </c>
      <c r="V42" s="12" t="str">
        <f t="shared" si="11"/>
        <v>2:0</v>
      </c>
      <c r="W42" s="56"/>
      <c r="X42" s="56"/>
      <c r="Y42" s="56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4"/>
      <c r="B43" s="45">
        <v>0.16944444444444445</v>
      </c>
      <c r="C43" s="46" t="str">
        <f t="shared" si="32"/>
        <v>Канада</v>
      </c>
      <c r="D43" s="50" t="str">
        <f t="shared" si="34"/>
        <v>США</v>
      </c>
      <c r="E43" s="46" t="str">
        <f t="shared" si="33"/>
        <v>Lucky</v>
      </c>
      <c r="F43" s="46" t="str">
        <f t="shared" si="35"/>
        <v>Warrior</v>
      </c>
      <c r="G43" s="39">
        <f t="shared" si="8"/>
        <v>1</v>
      </c>
      <c r="H43" s="19"/>
      <c r="I43" s="39">
        <f t="shared" ref="I43:I47" si="36">SUM(L43,O43)</f>
        <v>2</v>
      </c>
      <c r="J43" s="19"/>
      <c r="K43" s="46">
        <v>1.0</v>
      </c>
      <c r="L43" s="46">
        <v>2.0</v>
      </c>
      <c r="M43" s="12"/>
      <c r="N43" s="12"/>
      <c r="O43" s="12"/>
      <c r="P43" s="12"/>
      <c r="Q43" s="12"/>
      <c r="R43" s="12"/>
      <c r="S43" s="12"/>
      <c r="T43" s="47">
        <v>59.0</v>
      </c>
      <c r="U43" s="48" t="str">
        <f t="shared" si="10"/>
        <v>4:04 Bullet shot Cup (Канада) Lucky  - (США) Warrior</v>
      </c>
      <c r="V43" s="12" t="str">
        <f t="shared" si="11"/>
        <v>1:2</v>
      </c>
      <c r="W43" s="56"/>
      <c r="X43" s="56"/>
      <c r="Y43" s="56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4"/>
      <c r="B44" s="45">
        <v>0.17222222222222222</v>
      </c>
      <c r="C44" s="46" t="str">
        <f t="shared" si="32"/>
        <v>Канада</v>
      </c>
      <c r="D44" s="50" t="str">
        <f t="shared" si="34"/>
        <v>США</v>
      </c>
      <c r="E44" s="46" t="str">
        <f t="shared" si="33"/>
        <v>Lucky</v>
      </c>
      <c r="F44" s="46" t="str">
        <f t="shared" si="35"/>
        <v>Warrior</v>
      </c>
      <c r="G44" s="39">
        <f t="shared" si="8"/>
        <v>0</v>
      </c>
      <c r="H44" s="19"/>
      <c r="I44" s="39">
        <f t="shared" si="36"/>
        <v>1</v>
      </c>
      <c r="J44" s="19"/>
      <c r="K44" s="46">
        <v>0.0</v>
      </c>
      <c r="L44" s="46">
        <v>1.0</v>
      </c>
      <c r="M44" s="12"/>
      <c r="N44" s="12"/>
      <c r="O44" s="12"/>
      <c r="P44" s="12"/>
      <c r="Q44" s="12"/>
      <c r="R44" s="12"/>
      <c r="S44" s="12"/>
      <c r="T44" s="47">
        <v>60.0</v>
      </c>
      <c r="U44" s="48" t="str">
        <f t="shared" si="10"/>
        <v>4:08 Bullet shot Cup (Канада) Lucky  - (США) Warrior</v>
      </c>
      <c r="V44" s="12" t="str">
        <f t="shared" si="11"/>
        <v>0:1</v>
      </c>
      <c r="W44" s="56"/>
      <c r="X44" s="56"/>
      <c r="Y44" s="5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4"/>
      <c r="B45" s="45">
        <v>0.175</v>
      </c>
      <c r="C45" s="50" t="str">
        <f t="shared" ref="C45:C49" si="37">TRIM($D$4)</f>
        <v>Швейцария</v>
      </c>
      <c r="D45" s="50" t="str">
        <f t="shared" si="34"/>
        <v>США</v>
      </c>
      <c r="E45" s="46" t="str">
        <f t="shared" ref="E45:E49" si="38">$E$4</f>
        <v>mace</v>
      </c>
      <c r="F45" s="46" t="str">
        <f t="shared" si="35"/>
        <v>Warrior</v>
      </c>
      <c r="G45" s="39">
        <f t="shared" si="8"/>
        <v>2</v>
      </c>
      <c r="H45" s="19"/>
      <c r="I45" s="39">
        <f t="shared" si="36"/>
        <v>3</v>
      </c>
      <c r="J45" s="19"/>
      <c r="K45" s="46">
        <v>2.0</v>
      </c>
      <c r="L45" s="46">
        <v>3.0</v>
      </c>
      <c r="M45" s="12"/>
      <c r="N45" s="12"/>
      <c r="O45" s="12"/>
      <c r="P45" s="12"/>
      <c r="Q45" s="12"/>
      <c r="R45" s="12"/>
      <c r="S45" s="12"/>
      <c r="T45" s="47">
        <v>61.0</v>
      </c>
      <c r="U45" s="48" t="str">
        <f t="shared" si="10"/>
        <v>4:12 Bullet shot Cup (Швейцария) mace  - (США) Warrior</v>
      </c>
      <c r="V45" s="12" t="str">
        <f t="shared" si="11"/>
        <v>2:3</v>
      </c>
      <c r="W45" s="56"/>
      <c r="X45" s="56"/>
      <c r="Y45" s="5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4"/>
      <c r="B46" s="45">
        <v>0.17777777777777778</v>
      </c>
      <c r="C46" s="50" t="str">
        <f t="shared" si="37"/>
        <v>Швейцария</v>
      </c>
      <c r="D46" s="50" t="str">
        <f t="shared" si="34"/>
        <v>США</v>
      </c>
      <c r="E46" s="46" t="str">
        <f t="shared" si="38"/>
        <v>mace</v>
      </c>
      <c r="F46" s="46" t="str">
        <f t="shared" si="35"/>
        <v>Warrior</v>
      </c>
      <c r="G46" s="39">
        <f t="shared" si="8"/>
        <v>1</v>
      </c>
      <c r="H46" s="19"/>
      <c r="I46" s="39">
        <f t="shared" si="36"/>
        <v>0</v>
      </c>
      <c r="J46" s="19"/>
      <c r="K46" s="46">
        <v>1.0</v>
      </c>
      <c r="L46" s="46">
        <v>0.0</v>
      </c>
      <c r="M46" s="12"/>
      <c r="N46" s="12"/>
      <c r="O46" s="12"/>
      <c r="P46" s="12"/>
      <c r="Q46" s="12"/>
      <c r="R46" s="12"/>
      <c r="S46" s="12"/>
      <c r="T46" s="47">
        <v>62.0</v>
      </c>
      <c r="U46" s="48" t="str">
        <f t="shared" si="10"/>
        <v>4:16 Bullet shot Cup (Швейцария) mace  - (США) Warrior</v>
      </c>
      <c r="V46" s="12" t="str">
        <f t="shared" si="11"/>
        <v>1:0</v>
      </c>
      <c r="W46" s="56"/>
      <c r="X46" s="56"/>
      <c r="Y46" s="5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4"/>
      <c r="B47" s="45">
        <v>0.18055555555555555</v>
      </c>
      <c r="C47" s="50" t="str">
        <f t="shared" si="37"/>
        <v>Швейцария</v>
      </c>
      <c r="D47" s="50" t="str">
        <f t="shared" si="34"/>
        <v>США</v>
      </c>
      <c r="E47" s="46" t="str">
        <f t="shared" si="38"/>
        <v>mace</v>
      </c>
      <c r="F47" s="46" t="str">
        <f t="shared" si="35"/>
        <v>Warrior</v>
      </c>
      <c r="G47" s="39">
        <f t="shared" si="8"/>
        <v>1</v>
      </c>
      <c r="H47" s="19"/>
      <c r="I47" s="39">
        <f t="shared" si="36"/>
        <v>1</v>
      </c>
      <c r="J47" s="19"/>
      <c r="K47" s="46">
        <v>1.0</v>
      </c>
      <c r="L47" s="46">
        <v>1.0</v>
      </c>
      <c r="M47" s="12"/>
      <c r="N47" s="12"/>
      <c r="O47" s="12"/>
      <c r="P47" s="12"/>
      <c r="Q47" s="12"/>
      <c r="R47" s="12"/>
      <c r="S47" s="12"/>
      <c r="T47" s="47">
        <v>63.0</v>
      </c>
      <c r="U47" s="48" t="str">
        <f t="shared" si="10"/>
        <v>4:20 Bullet shot Cup (Швейцария) mace  - (США) Warrior</v>
      </c>
      <c r="V47" s="12" t="str">
        <f t="shared" si="11"/>
        <v>1:1</v>
      </c>
      <c r="W47" s="56"/>
      <c r="X47" s="56"/>
      <c r="Y47" s="5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4"/>
      <c r="B48" s="45">
        <v>0.18333333333333332</v>
      </c>
      <c r="C48" s="50" t="str">
        <f t="shared" si="37"/>
        <v>Швейцария</v>
      </c>
      <c r="D48" s="46" t="str">
        <f t="shared" ref="D48:D51" si="39">TRIM($D$5)</f>
        <v>Канада</v>
      </c>
      <c r="E48" s="46" t="str">
        <f t="shared" si="38"/>
        <v>mace</v>
      </c>
      <c r="F48" s="46" t="str">
        <f t="shared" ref="F48:F51" si="40">$E$5</f>
        <v>Lucky</v>
      </c>
      <c r="G48" s="39">
        <f t="shared" si="8"/>
        <v>1</v>
      </c>
      <c r="H48" s="19"/>
      <c r="I48" s="39">
        <f>SUM(L48)</f>
        <v>1</v>
      </c>
      <c r="J48" s="19"/>
      <c r="K48" s="46">
        <v>1.0</v>
      </c>
      <c r="L48" s="46">
        <v>1.0</v>
      </c>
      <c r="M48" s="12"/>
      <c r="N48" s="12"/>
      <c r="O48" s="12"/>
      <c r="P48" s="12"/>
      <c r="Q48" s="12"/>
      <c r="R48" s="12"/>
      <c r="S48" s="12"/>
      <c r="T48" s="47">
        <v>64.0</v>
      </c>
      <c r="U48" s="48" t="str">
        <f t="shared" si="10"/>
        <v>4:24 Bullet shot Cup (Швейцария) mace  - (Канада) Lucky</v>
      </c>
      <c r="V48" s="12" t="str">
        <f t="shared" si="11"/>
        <v>1:1</v>
      </c>
      <c r="W48" s="56"/>
      <c r="X48" s="56"/>
      <c r="Y48" s="5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4"/>
      <c r="B49" s="45">
        <v>0.18611111111111112</v>
      </c>
      <c r="C49" s="50" t="str">
        <f t="shared" si="37"/>
        <v>Швейцария</v>
      </c>
      <c r="D49" s="46" t="str">
        <f t="shared" si="39"/>
        <v>Канада</v>
      </c>
      <c r="E49" s="46" t="str">
        <f t="shared" si="38"/>
        <v>mace</v>
      </c>
      <c r="F49" s="46" t="str">
        <f t="shared" si="40"/>
        <v>Lucky</v>
      </c>
      <c r="G49" s="39">
        <f t="shared" si="8"/>
        <v>3</v>
      </c>
      <c r="H49" s="19"/>
      <c r="I49" s="39">
        <f t="shared" ref="I49:I53" si="41">SUM(L49,O49)</f>
        <v>1</v>
      </c>
      <c r="J49" s="19"/>
      <c r="K49" s="46">
        <v>3.0</v>
      </c>
      <c r="L49" s="46">
        <v>1.0</v>
      </c>
      <c r="M49" s="12"/>
      <c r="N49" s="12"/>
      <c r="O49" s="12"/>
      <c r="P49" s="12"/>
      <c r="Q49" s="12"/>
      <c r="R49" s="12"/>
      <c r="S49" s="12"/>
      <c r="T49" s="47">
        <v>65.0</v>
      </c>
      <c r="U49" s="48" t="str">
        <f t="shared" si="10"/>
        <v>4:28 Bullet shot Cup (Швейцария) mace  - (Канада) Lucky</v>
      </c>
      <c r="V49" s="12" t="str">
        <f t="shared" si="11"/>
        <v>3:1</v>
      </c>
      <c r="W49" s="56"/>
      <c r="X49" s="56"/>
      <c r="Y49" s="5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4"/>
      <c r="B50" s="45">
        <v>0.18888888888888888</v>
      </c>
      <c r="C50" s="50" t="str">
        <f t="shared" ref="C50:C53" si="42">TRIM($D$6)</f>
        <v>США</v>
      </c>
      <c r="D50" s="46" t="str">
        <f t="shared" si="39"/>
        <v>Канада</v>
      </c>
      <c r="E50" s="46" t="str">
        <f t="shared" ref="E50:E53" si="43">$E$6</f>
        <v>Warrior</v>
      </c>
      <c r="F50" s="46" t="str">
        <f t="shared" si="40"/>
        <v>Lucky</v>
      </c>
      <c r="G50" s="39">
        <f t="shared" si="8"/>
        <v>0</v>
      </c>
      <c r="H50" s="19"/>
      <c r="I50" s="39">
        <f t="shared" si="41"/>
        <v>0</v>
      </c>
      <c r="J50" s="19"/>
      <c r="K50" s="46">
        <v>0.0</v>
      </c>
      <c r="L50" s="46">
        <v>0.0</v>
      </c>
      <c r="M50" s="12"/>
      <c r="N50" s="12"/>
      <c r="O50" s="12"/>
      <c r="P50" s="12"/>
      <c r="Q50" s="12"/>
      <c r="R50" s="12"/>
      <c r="S50" s="12"/>
      <c r="T50" s="47">
        <v>66.0</v>
      </c>
      <c r="U50" s="48" t="str">
        <f t="shared" si="10"/>
        <v>4:32 Bullet shot Cup (США) Warrior  - (Канада) Lucky</v>
      </c>
      <c r="V50" s="12" t="str">
        <f t="shared" si="11"/>
        <v>0:0</v>
      </c>
      <c r="W50" s="56"/>
      <c r="X50" s="56"/>
      <c r="Y50" s="5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4"/>
      <c r="B51" s="45">
        <v>0.19166666666666668</v>
      </c>
      <c r="C51" s="50" t="str">
        <f t="shared" si="42"/>
        <v>США</v>
      </c>
      <c r="D51" s="46" t="str">
        <f t="shared" si="39"/>
        <v>Канада</v>
      </c>
      <c r="E51" s="46" t="str">
        <f t="shared" si="43"/>
        <v>Warrior</v>
      </c>
      <c r="F51" s="46" t="str">
        <f t="shared" si="40"/>
        <v>Lucky</v>
      </c>
      <c r="G51" s="39">
        <f t="shared" si="8"/>
        <v>2</v>
      </c>
      <c r="H51" s="19"/>
      <c r="I51" s="39">
        <f t="shared" si="41"/>
        <v>0</v>
      </c>
      <c r="J51" s="19"/>
      <c r="K51" s="46">
        <v>2.0</v>
      </c>
      <c r="L51" s="46">
        <v>0.0</v>
      </c>
      <c r="M51" s="12"/>
      <c r="N51" s="12"/>
      <c r="O51" s="12"/>
      <c r="P51" s="12"/>
      <c r="Q51" s="12"/>
      <c r="R51" s="12"/>
      <c r="S51" s="12"/>
      <c r="T51" s="47">
        <v>67.0</v>
      </c>
      <c r="U51" s="48" t="str">
        <f t="shared" si="10"/>
        <v>4:36 Bullet shot Cup (США) Warrior  - (Канада) Lucky</v>
      </c>
      <c r="V51" s="12" t="str">
        <f t="shared" si="11"/>
        <v>2:0</v>
      </c>
      <c r="W51" s="56"/>
      <c r="X51" s="56"/>
      <c r="Y51" s="5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4"/>
      <c r="B52" s="45">
        <v>0.19444444444444445</v>
      </c>
      <c r="C52" s="50" t="str">
        <f t="shared" si="42"/>
        <v>США</v>
      </c>
      <c r="D52" s="50" t="str">
        <f t="shared" ref="D52:D53" si="44">TRIM($D$4)</f>
        <v>Швейцария</v>
      </c>
      <c r="E52" s="50" t="str">
        <f t="shared" si="43"/>
        <v>Warrior</v>
      </c>
      <c r="F52" s="46" t="str">
        <f t="shared" ref="F52:F53" si="45">$E$4</f>
        <v>mace</v>
      </c>
      <c r="G52" s="39">
        <f t="shared" si="8"/>
        <v>1</v>
      </c>
      <c r="H52" s="19"/>
      <c r="I52" s="39">
        <f t="shared" si="41"/>
        <v>2</v>
      </c>
      <c r="J52" s="19"/>
      <c r="K52" s="46">
        <v>1.0</v>
      </c>
      <c r="L52" s="46">
        <v>2.0</v>
      </c>
      <c r="M52" s="12"/>
      <c r="N52" s="12"/>
      <c r="O52" s="12"/>
      <c r="P52" s="12"/>
      <c r="Q52" s="12"/>
      <c r="R52" s="12"/>
      <c r="S52" s="12"/>
      <c r="T52" s="47">
        <v>68.0</v>
      </c>
      <c r="U52" s="48" t="str">
        <f t="shared" si="10"/>
        <v>4:40 Bullet shot Cup (США) Warrior  - (Швейцария) mace</v>
      </c>
      <c r="V52" s="12" t="str">
        <f t="shared" si="11"/>
        <v>1:2</v>
      </c>
      <c r="W52" s="56"/>
      <c r="X52" s="56"/>
      <c r="Y52" s="5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4"/>
      <c r="B53" s="45">
        <v>0.19722222222222222</v>
      </c>
      <c r="C53" s="50" t="str">
        <f t="shared" si="42"/>
        <v>США</v>
      </c>
      <c r="D53" s="50" t="str">
        <f t="shared" si="44"/>
        <v>Швейцария</v>
      </c>
      <c r="E53" s="50" t="str">
        <f t="shared" si="43"/>
        <v>Warrior</v>
      </c>
      <c r="F53" s="46" t="str">
        <f t="shared" si="45"/>
        <v>mace</v>
      </c>
      <c r="G53" s="39">
        <f t="shared" si="8"/>
        <v>2</v>
      </c>
      <c r="H53" s="19"/>
      <c r="I53" s="39">
        <f t="shared" si="41"/>
        <v>1</v>
      </c>
      <c r="J53" s="19"/>
      <c r="K53" s="46">
        <v>2.0</v>
      </c>
      <c r="L53" s="46">
        <v>1.0</v>
      </c>
      <c r="M53" s="12"/>
      <c r="N53" s="12"/>
      <c r="O53" s="12"/>
      <c r="P53" s="12"/>
      <c r="Q53" s="12"/>
      <c r="R53" s="12"/>
      <c r="S53" s="12"/>
      <c r="T53" s="47">
        <v>69.0</v>
      </c>
      <c r="U53" s="48" t="str">
        <f t="shared" si="10"/>
        <v>4:44 Bullet shot Cup (США) Warrior  - (Швейцария) mace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6"/>
      <c r="C54" s="12"/>
      <c r="D54" s="12"/>
      <c r="E54" s="12"/>
      <c r="F54" s="12"/>
      <c r="G54" s="12"/>
      <c r="H54" s="12"/>
      <c r="I54" s="12"/>
      <c r="J54" s="12"/>
      <c r="K54" s="76"/>
      <c r="L54" s="76"/>
      <c r="M54" s="12"/>
      <c r="N54" s="12"/>
      <c r="O54" s="12"/>
      <c r="P54" s="12"/>
      <c r="Q54" s="12"/>
      <c r="R54" s="12"/>
      <c r="S54" s="12"/>
      <c r="T54" s="47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6"/>
      <c r="L55" s="76"/>
      <c r="M55" s="12"/>
      <c r="N55" s="12"/>
      <c r="O55" s="12"/>
      <c r="P55" s="12"/>
      <c r="Q55" s="12"/>
      <c r="R55" s="12"/>
      <c r="S55" s="12"/>
      <c r="T55" s="47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6"/>
      <c r="L56" s="76"/>
      <c r="M56" s="12"/>
      <c r="N56" s="12"/>
      <c r="O56" s="12"/>
      <c r="P56" s="12"/>
      <c r="Q56" s="12"/>
      <c r="R56" s="12"/>
      <c r="S56" s="12"/>
      <c r="T56" s="47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6"/>
      <c r="L57" s="76"/>
      <c r="M57" s="12"/>
      <c r="N57" s="12"/>
      <c r="O57" s="12"/>
      <c r="P57" s="12"/>
      <c r="Q57" s="12"/>
      <c r="R57" s="12"/>
      <c r="S57" s="12"/>
      <c r="T57" s="47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6"/>
      <c r="L58" s="76"/>
      <c r="M58" s="12"/>
      <c r="N58" s="12"/>
      <c r="O58" s="12"/>
      <c r="P58" s="12"/>
      <c r="Q58" s="12"/>
      <c r="R58" s="12"/>
      <c r="S58" s="12"/>
      <c r="T58" s="47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6"/>
      <c r="L59" s="76"/>
      <c r="M59" s="12"/>
      <c r="N59" s="12"/>
      <c r="O59" s="12"/>
      <c r="P59" s="12"/>
      <c r="Q59" s="12"/>
      <c r="R59" s="12"/>
      <c r="S59" s="12"/>
      <c r="T59" s="47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6"/>
      <c r="L60" s="76"/>
      <c r="M60" s="12"/>
      <c r="N60" s="12"/>
      <c r="O60" s="12"/>
      <c r="P60" s="12"/>
      <c r="Q60" s="12"/>
      <c r="R60" s="12"/>
      <c r="S60" s="12"/>
      <c r="T60" s="47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6"/>
      <c r="L61" s="76"/>
      <c r="M61" s="12"/>
      <c r="N61" s="12"/>
      <c r="O61" s="12"/>
      <c r="P61" s="12"/>
      <c r="Q61" s="12"/>
      <c r="R61" s="12"/>
      <c r="S61" s="12"/>
      <c r="T61" s="47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6"/>
      <c r="L62" s="76"/>
      <c r="M62" s="12"/>
      <c r="N62" s="12"/>
      <c r="O62" s="12"/>
      <c r="P62" s="12"/>
      <c r="Q62" s="12"/>
      <c r="R62" s="12"/>
      <c r="S62" s="12"/>
      <c r="T62" s="47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6"/>
      <c r="L63" s="76"/>
      <c r="M63" s="12"/>
      <c r="N63" s="12"/>
      <c r="O63" s="12"/>
      <c r="P63" s="12"/>
      <c r="Q63" s="12"/>
      <c r="R63" s="12"/>
      <c r="S63" s="12"/>
      <c r="T63" s="47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6"/>
      <c r="L64" s="76"/>
      <c r="M64" s="12"/>
      <c r="N64" s="12"/>
      <c r="O64" s="12"/>
      <c r="P64" s="12"/>
      <c r="Q64" s="12"/>
      <c r="R64" s="12"/>
      <c r="S64" s="12"/>
      <c r="T64" s="47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6"/>
      <c r="L65" s="76"/>
      <c r="M65" s="12"/>
      <c r="N65" s="12"/>
      <c r="O65" s="12"/>
      <c r="P65" s="12"/>
      <c r="Q65" s="12"/>
      <c r="R65" s="12"/>
      <c r="S65" s="12"/>
      <c r="T65" s="47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6"/>
      <c r="L66" s="76"/>
      <c r="M66" s="12"/>
      <c r="N66" s="12"/>
      <c r="O66" s="12"/>
      <c r="P66" s="12"/>
      <c r="Q66" s="12"/>
      <c r="R66" s="12"/>
      <c r="S66" s="12"/>
      <c r="T66" s="47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6"/>
      <c r="L67" s="76"/>
      <c r="M67" s="12"/>
      <c r="N67" s="12"/>
      <c r="O67" s="12"/>
      <c r="P67" s="12"/>
      <c r="Q67" s="12"/>
      <c r="R67" s="12"/>
      <c r="S67" s="12"/>
      <c r="T67" s="47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6"/>
      <c r="L68" s="76"/>
      <c r="M68" s="12"/>
      <c r="N68" s="12"/>
      <c r="O68" s="12"/>
      <c r="P68" s="12"/>
      <c r="Q68" s="12"/>
      <c r="R68" s="12"/>
      <c r="S68" s="12"/>
      <c r="T68" s="47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6"/>
      <c r="L69" s="76"/>
      <c r="M69" s="12"/>
      <c r="N69" s="12"/>
      <c r="O69" s="12"/>
      <c r="P69" s="12"/>
      <c r="Q69" s="12"/>
      <c r="R69" s="12"/>
      <c r="S69" s="12"/>
      <c r="T69" s="47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6"/>
      <c r="L70" s="76"/>
      <c r="M70" s="12"/>
      <c r="N70" s="12"/>
      <c r="O70" s="12"/>
      <c r="P70" s="12"/>
      <c r="Q70" s="12"/>
      <c r="R70" s="12"/>
      <c r="S70" s="12"/>
      <c r="T70" s="47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6"/>
      <c r="L71" s="76"/>
      <c r="M71" s="12"/>
      <c r="N71" s="12"/>
      <c r="O71" s="12"/>
      <c r="P71" s="12"/>
      <c r="Q71" s="12"/>
      <c r="R71" s="12"/>
      <c r="S71" s="12"/>
      <c r="T71" s="47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6"/>
      <c r="L72" s="76"/>
      <c r="M72" s="12"/>
      <c r="N72" s="12"/>
      <c r="O72" s="12"/>
      <c r="P72" s="12"/>
      <c r="Q72" s="12"/>
      <c r="R72" s="12"/>
      <c r="S72" s="12"/>
      <c r="T72" s="47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6"/>
      <c r="L73" s="76"/>
      <c r="M73" s="12"/>
      <c r="N73" s="12"/>
      <c r="O73" s="12"/>
      <c r="P73" s="12"/>
      <c r="Q73" s="12"/>
      <c r="R73" s="12"/>
      <c r="S73" s="12"/>
      <c r="T73" s="47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6"/>
      <c r="L74" s="76"/>
      <c r="M74" s="12"/>
      <c r="N74" s="12"/>
      <c r="O74" s="12"/>
      <c r="P74" s="12"/>
      <c r="Q74" s="12"/>
      <c r="R74" s="12"/>
      <c r="S74" s="12"/>
      <c r="T74" s="47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6"/>
      <c r="L75" s="76"/>
      <c r="M75" s="12"/>
      <c r="N75" s="12"/>
      <c r="O75" s="12"/>
      <c r="P75" s="12"/>
      <c r="Q75" s="12"/>
      <c r="R75" s="12"/>
      <c r="S75" s="12"/>
      <c r="T75" s="47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6"/>
      <c r="L76" s="76"/>
      <c r="M76" s="12"/>
      <c r="N76" s="12"/>
      <c r="O76" s="12"/>
      <c r="P76" s="12"/>
      <c r="Q76" s="12"/>
      <c r="R76" s="12"/>
      <c r="S76" s="12"/>
      <c r="T76" s="47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6"/>
      <c r="L77" s="76"/>
      <c r="M77" s="12"/>
      <c r="N77" s="12"/>
      <c r="O77" s="12"/>
      <c r="P77" s="12"/>
      <c r="Q77" s="12"/>
      <c r="R77" s="12"/>
      <c r="S77" s="12"/>
      <c r="T77" s="47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6"/>
      <c r="L78" s="76"/>
      <c r="M78" s="12"/>
      <c r="N78" s="12"/>
      <c r="O78" s="12"/>
      <c r="P78" s="12"/>
      <c r="Q78" s="12"/>
      <c r="R78" s="12"/>
      <c r="S78" s="12"/>
      <c r="T78" s="47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6"/>
      <c r="L79" s="76"/>
      <c r="M79" s="12"/>
      <c r="N79" s="12"/>
      <c r="O79" s="12"/>
      <c r="P79" s="12"/>
      <c r="Q79" s="12"/>
      <c r="R79" s="12"/>
      <c r="S79" s="12"/>
      <c r="T79" s="47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6"/>
      <c r="L80" s="76"/>
      <c r="M80" s="12"/>
      <c r="N80" s="12"/>
      <c r="O80" s="12"/>
      <c r="P80" s="12"/>
      <c r="Q80" s="12"/>
      <c r="R80" s="12"/>
      <c r="S80" s="12"/>
      <c r="T80" s="47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6"/>
      <c r="L81" s="76"/>
      <c r="M81" s="12"/>
      <c r="N81" s="12"/>
      <c r="O81" s="12"/>
      <c r="P81" s="12"/>
      <c r="Q81" s="12"/>
      <c r="R81" s="12"/>
      <c r="S81" s="12"/>
      <c r="T81" s="47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6"/>
      <c r="L82" s="76"/>
      <c r="M82" s="12"/>
      <c r="N82" s="12"/>
      <c r="O82" s="12"/>
      <c r="P82" s="12"/>
      <c r="Q82" s="12"/>
      <c r="R82" s="12"/>
      <c r="S82" s="12"/>
      <c r="T82" s="47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6"/>
      <c r="L83" s="76"/>
      <c r="M83" s="12"/>
      <c r="N83" s="12"/>
      <c r="O83" s="12"/>
      <c r="P83" s="12"/>
      <c r="Q83" s="12"/>
      <c r="R83" s="12"/>
      <c r="S83" s="12"/>
      <c r="T83" s="47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6"/>
      <c r="L84" s="76"/>
      <c r="M84" s="12"/>
      <c r="N84" s="12"/>
      <c r="O84" s="12"/>
      <c r="P84" s="12"/>
      <c r="Q84" s="12"/>
      <c r="R84" s="12"/>
      <c r="S84" s="12"/>
      <c r="T84" s="47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6"/>
      <c r="L85" s="76"/>
      <c r="M85" s="12"/>
      <c r="N85" s="12"/>
      <c r="O85" s="12"/>
      <c r="P85" s="12"/>
      <c r="Q85" s="12"/>
      <c r="R85" s="12"/>
      <c r="S85" s="12"/>
      <c r="T85" s="47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6"/>
      <c r="L86" s="76"/>
      <c r="M86" s="12"/>
      <c r="N86" s="12"/>
      <c r="O86" s="12"/>
      <c r="P86" s="12"/>
      <c r="Q86" s="12"/>
      <c r="R86" s="12"/>
      <c r="S86" s="12"/>
      <c r="T86" s="47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6"/>
      <c r="L87" s="76"/>
      <c r="M87" s="12"/>
      <c r="N87" s="12"/>
      <c r="O87" s="12"/>
      <c r="P87" s="12"/>
      <c r="Q87" s="12"/>
      <c r="R87" s="12"/>
      <c r="S87" s="12"/>
      <c r="T87" s="47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6"/>
      <c r="L88" s="76"/>
      <c r="M88" s="12"/>
      <c r="N88" s="12"/>
      <c r="O88" s="12"/>
      <c r="P88" s="12"/>
      <c r="Q88" s="12"/>
      <c r="R88" s="12"/>
      <c r="S88" s="12"/>
      <c r="T88" s="47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6"/>
      <c r="L89" s="76"/>
      <c r="M89" s="12"/>
      <c r="N89" s="12"/>
      <c r="O89" s="12"/>
      <c r="P89" s="12"/>
      <c r="Q89" s="12"/>
      <c r="R89" s="12"/>
      <c r="S89" s="12"/>
      <c r="T89" s="47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6"/>
      <c r="L90" s="76"/>
      <c r="M90" s="12"/>
      <c r="N90" s="12"/>
      <c r="O90" s="12"/>
      <c r="P90" s="12"/>
      <c r="Q90" s="12"/>
      <c r="R90" s="12"/>
      <c r="S90" s="12"/>
      <c r="T90" s="47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6"/>
      <c r="L91" s="76"/>
      <c r="M91" s="12"/>
      <c r="N91" s="12"/>
      <c r="O91" s="12"/>
      <c r="P91" s="12"/>
      <c r="Q91" s="12"/>
      <c r="R91" s="12"/>
      <c r="S91" s="12"/>
      <c r="T91" s="47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6"/>
      <c r="L92" s="76"/>
      <c r="M92" s="12"/>
      <c r="N92" s="12"/>
      <c r="O92" s="12"/>
      <c r="P92" s="12"/>
      <c r="Q92" s="12"/>
      <c r="R92" s="12"/>
      <c r="S92" s="12"/>
      <c r="T92" s="47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6"/>
      <c r="L93" s="76"/>
      <c r="M93" s="12"/>
      <c r="N93" s="12"/>
      <c r="O93" s="12"/>
      <c r="P93" s="12"/>
      <c r="Q93" s="12"/>
      <c r="R93" s="12"/>
      <c r="S93" s="12"/>
      <c r="T93" s="47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6"/>
      <c r="L94" s="76"/>
      <c r="M94" s="12"/>
      <c r="N94" s="12"/>
      <c r="O94" s="12"/>
      <c r="P94" s="12"/>
      <c r="Q94" s="12"/>
      <c r="R94" s="12"/>
      <c r="S94" s="12"/>
      <c r="T94" s="47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6"/>
      <c r="L95" s="76"/>
      <c r="M95" s="12"/>
      <c r="N95" s="12"/>
      <c r="O95" s="12"/>
      <c r="P95" s="12"/>
      <c r="Q95" s="12"/>
      <c r="R95" s="12"/>
      <c r="S95" s="12"/>
      <c r="T95" s="47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6"/>
      <c r="L96" s="76"/>
      <c r="M96" s="12"/>
      <c r="N96" s="12"/>
      <c r="O96" s="12"/>
      <c r="P96" s="12"/>
      <c r="Q96" s="12"/>
      <c r="R96" s="12"/>
      <c r="S96" s="12"/>
      <c r="T96" s="47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6"/>
      <c r="L97" s="76"/>
      <c r="M97" s="12"/>
      <c r="N97" s="12"/>
      <c r="O97" s="12"/>
      <c r="P97" s="12"/>
      <c r="Q97" s="12"/>
      <c r="R97" s="12"/>
      <c r="S97" s="12"/>
      <c r="T97" s="47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6"/>
      <c r="L98" s="76"/>
      <c r="M98" s="12"/>
      <c r="N98" s="12"/>
      <c r="O98" s="12"/>
      <c r="P98" s="12"/>
      <c r="Q98" s="12"/>
      <c r="R98" s="12"/>
      <c r="S98" s="12"/>
      <c r="T98" s="47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6"/>
      <c r="L99" s="76"/>
      <c r="M99" s="12"/>
      <c r="N99" s="12"/>
      <c r="O99" s="12"/>
      <c r="P99" s="12"/>
      <c r="Q99" s="12"/>
      <c r="R99" s="12"/>
      <c r="S99" s="12"/>
      <c r="T99" s="47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6"/>
      <c r="L100" s="76"/>
      <c r="M100" s="12"/>
      <c r="N100" s="12"/>
      <c r="O100" s="12"/>
      <c r="P100" s="12"/>
      <c r="Q100" s="12"/>
      <c r="R100" s="12"/>
      <c r="S100" s="12"/>
      <c r="T100" s="47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6"/>
      <c r="L101" s="76"/>
      <c r="M101" s="12"/>
      <c r="N101" s="12"/>
      <c r="O101" s="12"/>
      <c r="P101" s="12"/>
      <c r="Q101" s="12"/>
      <c r="R101" s="12"/>
      <c r="S101" s="12"/>
      <c r="T101" s="47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6"/>
      <c r="L102" s="76"/>
      <c r="M102" s="12"/>
      <c r="N102" s="12"/>
      <c r="O102" s="12"/>
      <c r="P102" s="12"/>
      <c r="Q102" s="12"/>
      <c r="R102" s="12"/>
      <c r="S102" s="12"/>
      <c r="T102" s="47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6"/>
      <c r="L103" s="76"/>
      <c r="M103" s="12"/>
      <c r="N103" s="12"/>
      <c r="O103" s="12"/>
      <c r="P103" s="12"/>
      <c r="Q103" s="12"/>
      <c r="R103" s="12"/>
      <c r="S103" s="12"/>
      <c r="T103" s="47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6"/>
      <c r="L104" s="76"/>
      <c r="M104" s="12"/>
      <c r="N104" s="12"/>
      <c r="O104" s="12"/>
      <c r="P104" s="12"/>
      <c r="Q104" s="12"/>
      <c r="R104" s="12"/>
      <c r="S104" s="12"/>
      <c r="T104" s="47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6"/>
      <c r="L105" s="76"/>
      <c r="M105" s="12"/>
      <c r="N105" s="12"/>
      <c r="O105" s="12"/>
      <c r="P105" s="12"/>
      <c r="Q105" s="12"/>
      <c r="R105" s="12"/>
      <c r="S105" s="12"/>
      <c r="T105" s="47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6"/>
      <c r="L106" s="76"/>
      <c r="M106" s="12"/>
      <c r="N106" s="12"/>
      <c r="O106" s="12"/>
      <c r="P106" s="12"/>
      <c r="Q106" s="12"/>
      <c r="R106" s="12"/>
      <c r="S106" s="12"/>
      <c r="T106" s="47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6"/>
      <c r="L107" s="76"/>
      <c r="M107" s="12"/>
      <c r="N107" s="12"/>
      <c r="O107" s="12"/>
      <c r="P107" s="12"/>
      <c r="Q107" s="12"/>
      <c r="R107" s="12"/>
      <c r="S107" s="12"/>
      <c r="T107" s="47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6"/>
      <c r="L108" s="76"/>
      <c r="M108" s="12"/>
      <c r="N108" s="12"/>
      <c r="O108" s="12"/>
      <c r="P108" s="12"/>
      <c r="Q108" s="12"/>
      <c r="R108" s="12"/>
      <c r="S108" s="12"/>
      <c r="T108" s="47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6"/>
      <c r="L109" s="76"/>
      <c r="M109" s="12"/>
      <c r="N109" s="12"/>
      <c r="O109" s="12"/>
      <c r="P109" s="12"/>
      <c r="Q109" s="12"/>
      <c r="R109" s="12"/>
      <c r="S109" s="12"/>
      <c r="T109" s="47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6"/>
      <c r="L110" s="76"/>
      <c r="M110" s="12"/>
      <c r="N110" s="12"/>
      <c r="O110" s="12"/>
      <c r="P110" s="12"/>
      <c r="Q110" s="12"/>
      <c r="R110" s="12"/>
      <c r="S110" s="12"/>
      <c r="T110" s="47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6"/>
      <c r="L111" s="76"/>
      <c r="M111" s="12"/>
      <c r="N111" s="12"/>
      <c r="O111" s="12"/>
      <c r="P111" s="12"/>
      <c r="Q111" s="12"/>
      <c r="R111" s="12"/>
      <c r="S111" s="12"/>
      <c r="T111" s="47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6"/>
      <c r="L112" s="76"/>
      <c r="M112" s="12"/>
      <c r="N112" s="12"/>
      <c r="O112" s="12"/>
      <c r="P112" s="12"/>
      <c r="Q112" s="12"/>
      <c r="R112" s="12"/>
      <c r="S112" s="12"/>
      <c r="T112" s="47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6"/>
      <c r="L113" s="76"/>
      <c r="M113" s="12"/>
      <c r="N113" s="12"/>
      <c r="O113" s="12"/>
      <c r="P113" s="12"/>
      <c r="Q113" s="12"/>
      <c r="R113" s="12"/>
      <c r="S113" s="12"/>
      <c r="T113" s="47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6"/>
      <c r="L114" s="76"/>
      <c r="M114" s="12"/>
      <c r="N114" s="12"/>
      <c r="O114" s="12"/>
      <c r="P114" s="12"/>
      <c r="Q114" s="12"/>
      <c r="R114" s="12"/>
      <c r="S114" s="12"/>
      <c r="T114" s="47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6"/>
      <c r="L115" s="76"/>
      <c r="M115" s="12"/>
      <c r="N115" s="12"/>
      <c r="O115" s="12"/>
      <c r="P115" s="12"/>
      <c r="Q115" s="12"/>
      <c r="R115" s="12"/>
      <c r="S115" s="12"/>
      <c r="T115" s="47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6"/>
      <c r="L116" s="76"/>
      <c r="M116" s="12"/>
      <c r="N116" s="12"/>
      <c r="O116" s="12"/>
      <c r="P116" s="12"/>
      <c r="Q116" s="12"/>
      <c r="R116" s="12"/>
      <c r="S116" s="12"/>
      <c r="T116" s="47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6"/>
      <c r="L117" s="76"/>
      <c r="M117" s="12"/>
      <c r="N117" s="12"/>
      <c r="O117" s="12"/>
      <c r="P117" s="12"/>
      <c r="Q117" s="12"/>
      <c r="R117" s="12"/>
      <c r="S117" s="12"/>
      <c r="T117" s="47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6"/>
      <c r="L118" s="76"/>
      <c r="M118" s="12"/>
      <c r="N118" s="12"/>
      <c r="O118" s="12"/>
      <c r="P118" s="12"/>
      <c r="Q118" s="12"/>
      <c r="R118" s="12"/>
      <c r="S118" s="12"/>
      <c r="T118" s="47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6"/>
      <c r="L119" s="76"/>
      <c r="M119" s="12"/>
      <c r="N119" s="12"/>
      <c r="O119" s="12"/>
      <c r="P119" s="12"/>
      <c r="Q119" s="12"/>
      <c r="R119" s="12"/>
      <c r="S119" s="12"/>
      <c r="T119" s="47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6"/>
      <c r="L120" s="76"/>
      <c r="M120" s="12"/>
      <c r="N120" s="12"/>
      <c r="O120" s="12"/>
      <c r="P120" s="12"/>
      <c r="Q120" s="12"/>
      <c r="R120" s="12"/>
      <c r="S120" s="12"/>
      <c r="T120" s="47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6"/>
      <c r="L121" s="76"/>
      <c r="M121" s="12"/>
      <c r="N121" s="12"/>
      <c r="O121" s="12"/>
      <c r="P121" s="12"/>
      <c r="Q121" s="12"/>
      <c r="R121" s="12"/>
      <c r="S121" s="12"/>
      <c r="T121" s="47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6"/>
      <c r="L122" s="76"/>
      <c r="M122" s="12"/>
      <c r="N122" s="12"/>
      <c r="O122" s="12"/>
      <c r="P122" s="12"/>
      <c r="Q122" s="12"/>
      <c r="R122" s="12"/>
      <c r="S122" s="12"/>
      <c r="T122" s="47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6"/>
      <c r="L123" s="76"/>
      <c r="M123" s="12"/>
      <c r="N123" s="12"/>
      <c r="O123" s="12"/>
      <c r="P123" s="12"/>
      <c r="Q123" s="12"/>
      <c r="R123" s="12"/>
      <c r="S123" s="12"/>
      <c r="T123" s="47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6"/>
      <c r="L124" s="76"/>
      <c r="M124" s="12"/>
      <c r="N124" s="12"/>
      <c r="O124" s="12"/>
      <c r="P124" s="12"/>
      <c r="Q124" s="12"/>
      <c r="R124" s="12"/>
      <c r="S124" s="12"/>
      <c r="T124" s="47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6"/>
      <c r="L125" s="76"/>
      <c r="M125" s="12"/>
      <c r="N125" s="12"/>
      <c r="O125" s="12"/>
      <c r="P125" s="12"/>
      <c r="Q125" s="12"/>
      <c r="R125" s="12"/>
      <c r="S125" s="12"/>
      <c r="T125" s="47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6"/>
      <c r="L126" s="76"/>
      <c r="M126" s="12"/>
      <c r="N126" s="12"/>
      <c r="O126" s="12"/>
      <c r="P126" s="12"/>
      <c r="Q126" s="12"/>
      <c r="R126" s="12"/>
      <c r="S126" s="12"/>
      <c r="T126" s="47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6"/>
      <c r="L127" s="76"/>
      <c r="M127" s="12"/>
      <c r="N127" s="12"/>
      <c r="O127" s="12"/>
      <c r="P127" s="12"/>
      <c r="Q127" s="12"/>
      <c r="R127" s="12"/>
      <c r="S127" s="12"/>
      <c r="T127" s="47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6"/>
      <c r="L128" s="76"/>
      <c r="M128" s="12"/>
      <c r="N128" s="12"/>
      <c r="O128" s="12"/>
      <c r="P128" s="12"/>
      <c r="Q128" s="12"/>
      <c r="R128" s="12"/>
      <c r="S128" s="12"/>
      <c r="T128" s="47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6"/>
      <c r="L129" s="76"/>
      <c r="M129" s="12"/>
      <c r="N129" s="12"/>
      <c r="O129" s="12"/>
      <c r="P129" s="12"/>
      <c r="Q129" s="12"/>
      <c r="R129" s="12"/>
      <c r="S129" s="12"/>
      <c r="T129" s="47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6"/>
      <c r="L130" s="76"/>
      <c r="M130" s="12"/>
      <c r="N130" s="12"/>
      <c r="O130" s="12"/>
      <c r="P130" s="12"/>
      <c r="Q130" s="12"/>
      <c r="R130" s="12"/>
      <c r="S130" s="12"/>
      <c r="T130" s="47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6"/>
      <c r="L131" s="76"/>
      <c r="M131" s="12"/>
      <c r="N131" s="12"/>
      <c r="O131" s="12"/>
      <c r="P131" s="12"/>
      <c r="Q131" s="12"/>
      <c r="R131" s="12"/>
      <c r="S131" s="12"/>
      <c r="T131" s="47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6"/>
      <c r="L132" s="76"/>
      <c r="M132" s="12"/>
      <c r="N132" s="12"/>
      <c r="O132" s="12"/>
      <c r="P132" s="12"/>
      <c r="Q132" s="12"/>
      <c r="R132" s="12"/>
      <c r="S132" s="12"/>
      <c r="T132" s="47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6"/>
      <c r="L133" s="76"/>
      <c r="M133" s="12"/>
      <c r="N133" s="12"/>
      <c r="O133" s="12"/>
      <c r="P133" s="12"/>
      <c r="Q133" s="12"/>
      <c r="R133" s="12"/>
      <c r="S133" s="12"/>
      <c r="T133" s="47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6"/>
      <c r="L134" s="76"/>
      <c r="M134" s="12"/>
      <c r="N134" s="12"/>
      <c r="O134" s="12"/>
      <c r="P134" s="12"/>
      <c r="Q134" s="12"/>
      <c r="R134" s="12"/>
      <c r="S134" s="12"/>
      <c r="T134" s="47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6"/>
      <c r="L135" s="76"/>
      <c r="M135" s="12"/>
      <c r="N135" s="12"/>
      <c r="O135" s="12"/>
      <c r="P135" s="12"/>
      <c r="Q135" s="12"/>
      <c r="R135" s="12"/>
      <c r="S135" s="12"/>
      <c r="T135" s="47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6"/>
      <c r="L136" s="76"/>
      <c r="M136" s="12"/>
      <c r="N136" s="12"/>
      <c r="O136" s="12"/>
      <c r="P136" s="12"/>
      <c r="Q136" s="12"/>
      <c r="R136" s="12"/>
      <c r="S136" s="12"/>
      <c r="T136" s="47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6"/>
      <c r="L137" s="76"/>
      <c r="M137" s="12"/>
      <c r="N137" s="12"/>
      <c r="O137" s="12"/>
      <c r="P137" s="12"/>
      <c r="Q137" s="12"/>
      <c r="R137" s="12"/>
      <c r="S137" s="12"/>
      <c r="T137" s="47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6"/>
      <c r="L138" s="76"/>
      <c r="M138" s="12"/>
      <c r="N138" s="12"/>
      <c r="O138" s="12"/>
      <c r="P138" s="12"/>
      <c r="Q138" s="12"/>
      <c r="R138" s="12"/>
      <c r="S138" s="12"/>
      <c r="T138" s="47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6"/>
      <c r="L139" s="76"/>
      <c r="M139" s="12"/>
      <c r="N139" s="12"/>
      <c r="O139" s="12"/>
      <c r="P139" s="12"/>
      <c r="Q139" s="12"/>
      <c r="R139" s="12"/>
      <c r="S139" s="12"/>
      <c r="T139" s="47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6"/>
      <c r="L140" s="76"/>
      <c r="M140" s="12"/>
      <c r="N140" s="12"/>
      <c r="O140" s="12"/>
      <c r="P140" s="12"/>
      <c r="Q140" s="12"/>
      <c r="R140" s="12"/>
      <c r="S140" s="12"/>
      <c r="T140" s="47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6"/>
      <c r="L141" s="76"/>
      <c r="M141" s="12"/>
      <c r="N141" s="12"/>
      <c r="O141" s="12"/>
      <c r="P141" s="12"/>
      <c r="Q141" s="12"/>
      <c r="R141" s="12"/>
      <c r="S141" s="12"/>
      <c r="T141" s="47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6"/>
      <c r="L142" s="76"/>
      <c r="M142" s="12"/>
      <c r="N142" s="12"/>
      <c r="O142" s="12"/>
      <c r="P142" s="12"/>
      <c r="Q142" s="12"/>
      <c r="R142" s="12"/>
      <c r="S142" s="12"/>
      <c r="T142" s="47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6"/>
      <c r="L143" s="76"/>
      <c r="M143" s="12"/>
      <c r="N143" s="12"/>
      <c r="O143" s="12"/>
      <c r="P143" s="12"/>
      <c r="Q143" s="12"/>
      <c r="R143" s="12"/>
      <c r="S143" s="12"/>
      <c r="T143" s="47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6"/>
      <c r="L144" s="76"/>
      <c r="M144" s="12"/>
      <c r="N144" s="12"/>
      <c r="O144" s="12"/>
      <c r="P144" s="12"/>
      <c r="Q144" s="12"/>
      <c r="R144" s="12"/>
      <c r="S144" s="12"/>
      <c r="T144" s="47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6"/>
      <c r="L145" s="76"/>
      <c r="M145" s="12"/>
      <c r="N145" s="12"/>
      <c r="O145" s="12"/>
      <c r="P145" s="12"/>
      <c r="Q145" s="12"/>
      <c r="R145" s="12"/>
      <c r="S145" s="12"/>
      <c r="T145" s="47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6"/>
      <c r="L146" s="76"/>
      <c r="M146" s="12"/>
      <c r="N146" s="12"/>
      <c r="O146" s="12"/>
      <c r="P146" s="12"/>
      <c r="Q146" s="12"/>
      <c r="R146" s="12"/>
      <c r="S146" s="12"/>
      <c r="T146" s="47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6"/>
      <c r="L147" s="76"/>
      <c r="M147" s="12"/>
      <c r="N147" s="12"/>
      <c r="O147" s="12"/>
      <c r="P147" s="12"/>
      <c r="Q147" s="12"/>
      <c r="R147" s="12"/>
      <c r="S147" s="12"/>
      <c r="T147" s="47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6"/>
      <c r="L148" s="76"/>
      <c r="M148" s="12"/>
      <c r="N148" s="12"/>
      <c r="O148" s="12"/>
      <c r="P148" s="12"/>
      <c r="Q148" s="12"/>
      <c r="R148" s="12"/>
      <c r="S148" s="12"/>
      <c r="T148" s="47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6"/>
      <c r="L149" s="76"/>
      <c r="M149" s="12"/>
      <c r="N149" s="12"/>
      <c r="O149" s="12"/>
      <c r="P149" s="12"/>
      <c r="Q149" s="12"/>
      <c r="R149" s="12"/>
      <c r="S149" s="12"/>
      <c r="T149" s="47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6"/>
      <c r="L150" s="76"/>
      <c r="M150" s="12"/>
      <c r="N150" s="12"/>
      <c r="O150" s="12"/>
      <c r="P150" s="12"/>
      <c r="Q150" s="12"/>
      <c r="R150" s="12"/>
      <c r="S150" s="12"/>
      <c r="T150" s="47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6"/>
      <c r="L151" s="76"/>
      <c r="M151" s="12"/>
      <c r="N151" s="12"/>
      <c r="O151" s="12"/>
      <c r="P151" s="12"/>
      <c r="Q151" s="12"/>
      <c r="R151" s="12"/>
      <c r="S151" s="12"/>
      <c r="T151" s="47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6"/>
      <c r="L152" s="76"/>
      <c r="M152" s="12"/>
      <c r="N152" s="12"/>
      <c r="O152" s="12"/>
      <c r="P152" s="12"/>
      <c r="Q152" s="12"/>
      <c r="R152" s="12"/>
      <c r="S152" s="12"/>
      <c r="T152" s="47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6"/>
      <c r="L153" s="76"/>
      <c r="M153" s="12"/>
      <c r="N153" s="12"/>
      <c r="O153" s="12"/>
      <c r="P153" s="12"/>
      <c r="Q153" s="12"/>
      <c r="R153" s="12"/>
      <c r="S153" s="12"/>
      <c r="T153" s="47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6"/>
      <c r="L154" s="76"/>
      <c r="M154" s="12"/>
      <c r="N154" s="12"/>
      <c r="O154" s="12"/>
      <c r="P154" s="12"/>
      <c r="Q154" s="12"/>
      <c r="R154" s="12"/>
      <c r="S154" s="12"/>
      <c r="T154" s="47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6"/>
      <c r="L155" s="76"/>
      <c r="M155" s="12"/>
      <c r="N155" s="12"/>
      <c r="O155" s="12"/>
      <c r="P155" s="12"/>
      <c r="Q155" s="12"/>
      <c r="R155" s="12"/>
      <c r="S155" s="12"/>
      <c r="T155" s="47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6"/>
      <c r="L156" s="76"/>
      <c r="M156" s="12"/>
      <c r="N156" s="12"/>
      <c r="O156" s="12"/>
      <c r="P156" s="12"/>
      <c r="Q156" s="12"/>
      <c r="R156" s="12"/>
      <c r="S156" s="12"/>
      <c r="T156" s="47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6"/>
      <c r="L157" s="76"/>
      <c r="M157" s="12"/>
      <c r="N157" s="12"/>
      <c r="O157" s="12"/>
      <c r="P157" s="12"/>
      <c r="Q157" s="12"/>
      <c r="R157" s="12"/>
      <c r="S157" s="12"/>
      <c r="T157" s="47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6"/>
      <c r="L158" s="76"/>
      <c r="M158" s="12"/>
      <c r="N158" s="12"/>
      <c r="O158" s="12"/>
      <c r="P158" s="12"/>
      <c r="Q158" s="12"/>
      <c r="R158" s="12"/>
      <c r="S158" s="12"/>
      <c r="T158" s="47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6"/>
      <c r="L159" s="76"/>
      <c r="M159" s="12"/>
      <c r="N159" s="12"/>
      <c r="O159" s="12"/>
      <c r="P159" s="12"/>
      <c r="Q159" s="12"/>
      <c r="R159" s="12"/>
      <c r="S159" s="12"/>
      <c r="T159" s="47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6"/>
      <c r="L160" s="76"/>
      <c r="M160" s="12"/>
      <c r="N160" s="12"/>
      <c r="O160" s="12"/>
      <c r="P160" s="12"/>
      <c r="Q160" s="12"/>
      <c r="R160" s="12"/>
      <c r="S160" s="12"/>
      <c r="T160" s="47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6"/>
      <c r="L161" s="76"/>
      <c r="M161" s="12"/>
      <c r="N161" s="12"/>
      <c r="O161" s="12"/>
      <c r="P161" s="12"/>
      <c r="Q161" s="12"/>
      <c r="R161" s="12"/>
      <c r="S161" s="12"/>
      <c r="T161" s="47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6"/>
      <c r="L162" s="76"/>
      <c r="M162" s="12"/>
      <c r="N162" s="12"/>
      <c r="O162" s="12"/>
      <c r="P162" s="12"/>
      <c r="Q162" s="12"/>
      <c r="R162" s="12"/>
      <c r="S162" s="12"/>
      <c r="T162" s="47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6"/>
      <c r="L163" s="76"/>
      <c r="M163" s="12"/>
      <c r="N163" s="12"/>
      <c r="O163" s="12"/>
      <c r="P163" s="12"/>
      <c r="Q163" s="12"/>
      <c r="R163" s="12"/>
      <c r="S163" s="12"/>
      <c r="T163" s="47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6"/>
      <c r="L164" s="76"/>
      <c r="M164" s="12"/>
      <c r="N164" s="12"/>
      <c r="O164" s="12"/>
      <c r="P164" s="12"/>
      <c r="Q164" s="12"/>
      <c r="R164" s="12"/>
      <c r="S164" s="12"/>
      <c r="T164" s="47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6"/>
      <c r="L165" s="76"/>
      <c r="M165" s="12"/>
      <c r="N165" s="12"/>
      <c r="O165" s="12"/>
      <c r="P165" s="12"/>
      <c r="Q165" s="12"/>
      <c r="R165" s="12"/>
      <c r="S165" s="12"/>
      <c r="T165" s="47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6"/>
      <c r="L166" s="76"/>
      <c r="M166" s="12"/>
      <c r="N166" s="12"/>
      <c r="O166" s="12"/>
      <c r="P166" s="12"/>
      <c r="Q166" s="12"/>
      <c r="R166" s="12"/>
      <c r="S166" s="12"/>
      <c r="T166" s="47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6"/>
      <c r="L167" s="76"/>
      <c r="M167" s="12"/>
      <c r="N167" s="12"/>
      <c r="O167" s="12"/>
      <c r="P167" s="12"/>
      <c r="Q167" s="12"/>
      <c r="R167" s="12"/>
      <c r="S167" s="12"/>
      <c r="T167" s="47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6"/>
      <c r="L168" s="76"/>
      <c r="M168" s="12"/>
      <c r="N168" s="12"/>
      <c r="O168" s="12"/>
      <c r="P168" s="12"/>
      <c r="Q168" s="12"/>
      <c r="R168" s="12"/>
      <c r="S168" s="12"/>
      <c r="T168" s="47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6"/>
      <c r="L169" s="76"/>
      <c r="M169" s="12"/>
      <c r="N169" s="12"/>
      <c r="O169" s="12"/>
      <c r="P169" s="12"/>
      <c r="Q169" s="12"/>
      <c r="R169" s="12"/>
      <c r="S169" s="12"/>
      <c r="T169" s="47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6"/>
      <c r="L170" s="76"/>
      <c r="M170" s="12"/>
      <c r="N170" s="12"/>
      <c r="O170" s="12"/>
      <c r="P170" s="12"/>
      <c r="Q170" s="12"/>
      <c r="R170" s="12"/>
      <c r="S170" s="12"/>
      <c r="T170" s="47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6"/>
      <c r="L171" s="76"/>
      <c r="M171" s="12"/>
      <c r="N171" s="12"/>
      <c r="O171" s="12"/>
      <c r="P171" s="12"/>
      <c r="Q171" s="12"/>
      <c r="R171" s="12"/>
      <c r="S171" s="12"/>
      <c r="T171" s="47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6"/>
      <c r="L172" s="76"/>
      <c r="M172" s="12"/>
      <c r="N172" s="12"/>
      <c r="O172" s="12"/>
      <c r="P172" s="12"/>
      <c r="Q172" s="12"/>
      <c r="R172" s="12"/>
      <c r="S172" s="12"/>
      <c r="T172" s="47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6"/>
      <c r="L173" s="76"/>
      <c r="M173" s="12"/>
      <c r="N173" s="12"/>
      <c r="O173" s="12"/>
      <c r="P173" s="12"/>
      <c r="Q173" s="12"/>
      <c r="R173" s="12"/>
      <c r="S173" s="12"/>
      <c r="T173" s="47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6"/>
      <c r="L174" s="76"/>
      <c r="M174" s="12"/>
      <c r="N174" s="12"/>
      <c r="O174" s="12"/>
      <c r="P174" s="12"/>
      <c r="Q174" s="12"/>
      <c r="R174" s="12"/>
      <c r="S174" s="12"/>
      <c r="T174" s="47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6"/>
      <c r="L175" s="76"/>
      <c r="M175" s="12"/>
      <c r="N175" s="12"/>
      <c r="O175" s="12"/>
      <c r="P175" s="12"/>
      <c r="Q175" s="12"/>
      <c r="R175" s="12"/>
      <c r="S175" s="12"/>
      <c r="T175" s="47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6"/>
      <c r="L176" s="76"/>
      <c r="M176" s="12"/>
      <c r="N176" s="12"/>
      <c r="O176" s="12"/>
      <c r="P176" s="12"/>
      <c r="Q176" s="12"/>
      <c r="R176" s="12"/>
      <c r="S176" s="12"/>
      <c r="T176" s="47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6"/>
      <c r="L177" s="76"/>
      <c r="M177" s="12"/>
      <c r="N177" s="12"/>
      <c r="O177" s="12"/>
      <c r="P177" s="12"/>
      <c r="Q177" s="12"/>
      <c r="R177" s="12"/>
      <c r="S177" s="12"/>
      <c r="T177" s="47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6"/>
      <c r="L178" s="76"/>
      <c r="M178" s="12"/>
      <c r="N178" s="12"/>
      <c r="O178" s="12"/>
      <c r="P178" s="12"/>
      <c r="Q178" s="12"/>
      <c r="R178" s="12"/>
      <c r="S178" s="12"/>
      <c r="T178" s="47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6"/>
      <c r="L179" s="76"/>
      <c r="M179" s="12"/>
      <c r="N179" s="12"/>
      <c r="O179" s="12"/>
      <c r="P179" s="12"/>
      <c r="Q179" s="12"/>
      <c r="R179" s="12"/>
      <c r="S179" s="12"/>
      <c r="T179" s="47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6"/>
      <c r="L180" s="76"/>
      <c r="M180" s="12"/>
      <c r="N180" s="12"/>
      <c r="O180" s="12"/>
      <c r="P180" s="12"/>
      <c r="Q180" s="12"/>
      <c r="R180" s="12"/>
      <c r="S180" s="12"/>
      <c r="T180" s="47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6"/>
      <c r="L181" s="76"/>
      <c r="M181" s="12"/>
      <c r="N181" s="12"/>
      <c r="O181" s="12"/>
      <c r="P181" s="12"/>
      <c r="Q181" s="12"/>
      <c r="R181" s="12"/>
      <c r="S181" s="12"/>
      <c r="T181" s="47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6"/>
      <c r="L182" s="76"/>
      <c r="M182" s="12"/>
      <c r="N182" s="12"/>
      <c r="O182" s="12"/>
      <c r="P182" s="12"/>
      <c r="Q182" s="12"/>
      <c r="R182" s="12"/>
      <c r="S182" s="12"/>
      <c r="T182" s="47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6"/>
      <c r="L183" s="76"/>
      <c r="M183" s="12"/>
      <c r="N183" s="12"/>
      <c r="O183" s="12"/>
      <c r="P183" s="12"/>
      <c r="Q183" s="12"/>
      <c r="R183" s="12"/>
      <c r="S183" s="12"/>
      <c r="T183" s="47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6"/>
      <c r="L184" s="76"/>
      <c r="M184" s="12"/>
      <c r="N184" s="12"/>
      <c r="O184" s="12"/>
      <c r="P184" s="12"/>
      <c r="Q184" s="12"/>
      <c r="R184" s="12"/>
      <c r="S184" s="12"/>
      <c r="T184" s="47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6"/>
      <c r="L185" s="76"/>
      <c r="M185" s="12"/>
      <c r="N185" s="12"/>
      <c r="O185" s="12"/>
      <c r="P185" s="12"/>
      <c r="Q185" s="12"/>
      <c r="R185" s="12"/>
      <c r="S185" s="12"/>
      <c r="T185" s="47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6"/>
      <c r="L186" s="76"/>
      <c r="M186" s="12"/>
      <c r="N186" s="12"/>
      <c r="O186" s="12"/>
      <c r="P186" s="12"/>
      <c r="Q186" s="12"/>
      <c r="R186" s="12"/>
      <c r="S186" s="12"/>
      <c r="T186" s="47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6"/>
      <c r="L187" s="76"/>
      <c r="M187" s="12"/>
      <c r="N187" s="12"/>
      <c r="O187" s="12"/>
      <c r="P187" s="12"/>
      <c r="Q187" s="12"/>
      <c r="R187" s="12"/>
      <c r="S187" s="12"/>
      <c r="T187" s="47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6"/>
      <c r="L188" s="76"/>
      <c r="M188" s="12"/>
      <c r="N188" s="12"/>
      <c r="O188" s="12"/>
      <c r="P188" s="12"/>
      <c r="Q188" s="12"/>
      <c r="R188" s="12"/>
      <c r="S188" s="12"/>
      <c r="T188" s="47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6"/>
      <c r="L189" s="76"/>
      <c r="M189" s="12"/>
      <c r="N189" s="12"/>
      <c r="O189" s="12"/>
      <c r="P189" s="12"/>
      <c r="Q189" s="12"/>
      <c r="R189" s="12"/>
      <c r="S189" s="12"/>
      <c r="T189" s="47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6"/>
      <c r="L190" s="76"/>
      <c r="M190" s="12"/>
      <c r="N190" s="12"/>
      <c r="O190" s="12"/>
      <c r="P190" s="12"/>
      <c r="Q190" s="12"/>
      <c r="R190" s="12"/>
      <c r="S190" s="12"/>
      <c r="T190" s="47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6"/>
      <c r="L191" s="76"/>
      <c r="M191" s="12"/>
      <c r="N191" s="12"/>
      <c r="O191" s="12"/>
      <c r="P191" s="12"/>
      <c r="Q191" s="12"/>
      <c r="R191" s="12"/>
      <c r="S191" s="12"/>
      <c r="T191" s="47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6"/>
      <c r="L192" s="76"/>
      <c r="M192" s="12"/>
      <c r="N192" s="12"/>
      <c r="O192" s="12"/>
      <c r="P192" s="12"/>
      <c r="Q192" s="12"/>
      <c r="R192" s="12"/>
      <c r="S192" s="12"/>
      <c r="T192" s="47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6"/>
      <c r="L193" s="76"/>
      <c r="M193" s="12"/>
      <c r="N193" s="12"/>
      <c r="O193" s="12"/>
      <c r="P193" s="12"/>
      <c r="Q193" s="12"/>
      <c r="R193" s="12"/>
      <c r="S193" s="12"/>
      <c r="T193" s="47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6"/>
      <c r="L194" s="76"/>
      <c r="M194" s="12"/>
      <c r="N194" s="12"/>
      <c r="O194" s="12"/>
      <c r="P194" s="12"/>
      <c r="Q194" s="12"/>
      <c r="R194" s="12"/>
      <c r="S194" s="12"/>
      <c r="T194" s="47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6"/>
      <c r="L195" s="76"/>
      <c r="M195" s="12"/>
      <c r="N195" s="12"/>
      <c r="O195" s="12"/>
      <c r="P195" s="12"/>
      <c r="Q195" s="12"/>
      <c r="R195" s="12"/>
      <c r="S195" s="12"/>
      <c r="T195" s="47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6"/>
      <c r="L196" s="76"/>
      <c r="M196" s="12"/>
      <c r="N196" s="12"/>
      <c r="O196" s="12"/>
      <c r="P196" s="12"/>
      <c r="Q196" s="12"/>
      <c r="R196" s="12"/>
      <c r="S196" s="12"/>
      <c r="T196" s="47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6"/>
      <c r="L197" s="76"/>
      <c r="M197" s="12"/>
      <c r="N197" s="12"/>
      <c r="O197" s="12"/>
      <c r="P197" s="12"/>
      <c r="Q197" s="12"/>
      <c r="R197" s="12"/>
      <c r="S197" s="12"/>
      <c r="T197" s="47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6"/>
      <c r="L198" s="76"/>
      <c r="M198" s="12"/>
      <c r="N198" s="12"/>
      <c r="O198" s="12"/>
      <c r="P198" s="12"/>
      <c r="Q198" s="12"/>
      <c r="R198" s="12"/>
      <c r="S198" s="12"/>
      <c r="T198" s="47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6"/>
      <c r="L199" s="76"/>
      <c r="M199" s="12"/>
      <c r="N199" s="12"/>
      <c r="O199" s="12"/>
      <c r="P199" s="12"/>
      <c r="Q199" s="12"/>
      <c r="R199" s="12"/>
      <c r="S199" s="12"/>
      <c r="T199" s="47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6"/>
      <c r="L200" s="76"/>
      <c r="M200" s="12"/>
      <c r="N200" s="12"/>
      <c r="O200" s="12"/>
      <c r="P200" s="12"/>
      <c r="Q200" s="12"/>
      <c r="R200" s="12"/>
      <c r="S200" s="12"/>
      <c r="T200" s="47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6"/>
      <c r="L201" s="76"/>
      <c r="M201" s="12"/>
      <c r="N201" s="12"/>
      <c r="O201" s="12"/>
      <c r="P201" s="12"/>
      <c r="Q201" s="12"/>
      <c r="R201" s="12"/>
      <c r="S201" s="12"/>
      <c r="T201" s="47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6"/>
      <c r="L202" s="76"/>
      <c r="M202" s="12"/>
      <c r="N202" s="12"/>
      <c r="O202" s="12"/>
      <c r="P202" s="12"/>
      <c r="Q202" s="12"/>
      <c r="R202" s="12"/>
      <c r="S202" s="12"/>
      <c r="T202" s="47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6"/>
      <c r="L203" s="76"/>
      <c r="M203" s="12"/>
      <c r="N203" s="12"/>
      <c r="O203" s="12"/>
      <c r="P203" s="12"/>
      <c r="Q203" s="12"/>
      <c r="R203" s="12"/>
      <c r="S203" s="12"/>
      <c r="T203" s="47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6"/>
      <c r="L204" s="76"/>
      <c r="M204" s="12"/>
      <c r="N204" s="12"/>
      <c r="O204" s="12"/>
      <c r="P204" s="12"/>
      <c r="Q204" s="12"/>
      <c r="R204" s="12"/>
      <c r="S204" s="12"/>
      <c r="T204" s="47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6"/>
      <c r="L205" s="76"/>
      <c r="M205" s="12"/>
      <c r="N205" s="12"/>
      <c r="O205" s="12"/>
      <c r="P205" s="12"/>
      <c r="Q205" s="12"/>
      <c r="R205" s="12"/>
      <c r="S205" s="12"/>
      <c r="T205" s="47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6"/>
      <c r="L206" s="76"/>
      <c r="M206" s="12"/>
      <c r="N206" s="12"/>
      <c r="O206" s="12"/>
      <c r="P206" s="12"/>
      <c r="Q206" s="12"/>
      <c r="R206" s="12"/>
      <c r="S206" s="12"/>
      <c r="T206" s="47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6"/>
      <c r="L207" s="76"/>
      <c r="M207" s="12"/>
      <c r="N207" s="12"/>
      <c r="O207" s="12"/>
      <c r="P207" s="12"/>
      <c r="Q207" s="12"/>
      <c r="R207" s="12"/>
      <c r="S207" s="12"/>
      <c r="T207" s="47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6"/>
      <c r="L208" s="76"/>
      <c r="M208" s="12"/>
      <c r="N208" s="12"/>
      <c r="O208" s="12"/>
      <c r="P208" s="12"/>
      <c r="Q208" s="12"/>
      <c r="R208" s="12"/>
      <c r="S208" s="12"/>
      <c r="T208" s="47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6"/>
      <c r="L209" s="76"/>
      <c r="M209" s="12"/>
      <c r="N209" s="12"/>
      <c r="O209" s="12"/>
      <c r="P209" s="12"/>
      <c r="Q209" s="12"/>
      <c r="R209" s="12"/>
      <c r="S209" s="12"/>
      <c r="T209" s="47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6"/>
      <c r="L210" s="76"/>
      <c r="M210" s="12"/>
      <c r="N210" s="12"/>
      <c r="O210" s="12"/>
      <c r="P210" s="12"/>
      <c r="Q210" s="12"/>
      <c r="R210" s="12"/>
      <c r="S210" s="12"/>
      <c r="T210" s="47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6"/>
      <c r="L211" s="76"/>
      <c r="M211" s="12"/>
      <c r="N211" s="12"/>
      <c r="O211" s="12"/>
      <c r="P211" s="12"/>
      <c r="Q211" s="12"/>
      <c r="R211" s="12"/>
      <c r="S211" s="12"/>
      <c r="T211" s="47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6"/>
      <c r="L212" s="76"/>
      <c r="M212" s="12"/>
      <c r="N212" s="12"/>
      <c r="O212" s="12"/>
      <c r="P212" s="12"/>
      <c r="Q212" s="12"/>
      <c r="R212" s="12"/>
      <c r="S212" s="12"/>
      <c r="T212" s="47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6"/>
      <c r="L213" s="76"/>
      <c r="M213" s="12"/>
      <c r="N213" s="12"/>
      <c r="O213" s="12"/>
      <c r="P213" s="12"/>
      <c r="Q213" s="12"/>
      <c r="R213" s="12"/>
      <c r="S213" s="12"/>
      <c r="T213" s="47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6"/>
      <c r="L214" s="76"/>
      <c r="M214" s="12"/>
      <c r="N214" s="12"/>
      <c r="O214" s="12"/>
      <c r="P214" s="12"/>
      <c r="Q214" s="12"/>
      <c r="R214" s="12"/>
      <c r="S214" s="12"/>
      <c r="T214" s="47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6"/>
      <c r="L215" s="76"/>
      <c r="M215" s="12"/>
      <c r="N215" s="12"/>
      <c r="O215" s="12"/>
      <c r="P215" s="12"/>
      <c r="Q215" s="12"/>
      <c r="R215" s="12"/>
      <c r="S215" s="12"/>
      <c r="T215" s="47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6"/>
      <c r="L216" s="76"/>
      <c r="M216" s="12"/>
      <c r="N216" s="12"/>
      <c r="O216" s="12"/>
      <c r="P216" s="12"/>
      <c r="Q216" s="12"/>
      <c r="R216" s="12"/>
      <c r="S216" s="12"/>
      <c r="T216" s="47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6"/>
      <c r="L217" s="76"/>
      <c r="M217" s="12"/>
      <c r="N217" s="12"/>
      <c r="O217" s="12"/>
      <c r="P217" s="12"/>
      <c r="Q217" s="12"/>
      <c r="R217" s="12"/>
      <c r="S217" s="12"/>
      <c r="T217" s="47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6"/>
      <c r="L218" s="76"/>
      <c r="M218" s="12"/>
      <c r="N218" s="12"/>
      <c r="O218" s="12"/>
      <c r="P218" s="12"/>
      <c r="Q218" s="12"/>
      <c r="R218" s="12"/>
      <c r="S218" s="12"/>
      <c r="T218" s="47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6"/>
      <c r="L219" s="76"/>
      <c r="M219" s="12"/>
      <c r="N219" s="12"/>
      <c r="O219" s="12"/>
      <c r="P219" s="12"/>
      <c r="Q219" s="12"/>
      <c r="R219" s="12"/>
      <c r="S219" s="12"/>
      <c r="T219" s="47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6"/>
      <c r="L220" s="76"/>
      <c r="M220" s="12"/>
      <c r="N220" s="12"/>
      <c r="O220" s="12"/>
      <c r="P220" s="12"/>
      <c r="Q220" s="12"/>
      <c r="R220" s="12"/>
      <c r="S220" s="12"/>
      <c r="T220" s="47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6"/>
      <c r="L221" s="76"/>
      <c r="M221" s="12"/>
      <c r="N221" s="12"/>
      <c r="O221" s="12"/>
      <c r="P221" s="12"/>
      <c r="Q221" s="12"/>
      <c r="R221" s="12"/>
      <c r="S221" s="12"/>
      <c r="T221" s="47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6"/>
      <c r="L222" s="76"/>
      <c r="M222" s="12"/>
      <c r="N222" s="12"/>
      <c r="O222" s="12"/>
      <c r="P222" s="12"/>
      <c r="Q222" s="12"/>
      <c r="R222" s="12"/>
      <c r="S222" s="12"/>
      <c r="T222" s="47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6"/>
      <c r="L223" s="76"/>
      <c r="M223" s="12"/>
      <c r="N223" s="12"/>
      <c r="O223" s="12"/>
      <c r="P223" s="12"/>
      <c r="Q223" s="12"/>
      <c r="R223" s="12"/>
      <c r="S223" s="12"/>
      <c r="T223" s="47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6"/>
      <c r="L224" s="76"/>
      <c r="M224" s="12"/>
      <c r="N224" s="12"/>
      <c r="O224" s="12"/>
      <c r="P224" s="12"/>
      <c r="Q224" s="12"/>
      <c r="R224" s="12"/>
      <c r="S224" s="12"/>
      <c r="T224" s="47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6"/>
      <c r="L225" s="76"/>
      <c r="M225" s="12"/>
      <c r="N225" s="12"/>
      <c r="O225" s="12"/>
      <c r="P225" s="12"/>
      <c r="Q225" s="12"/>
      <c r="R225" s="12"/>
      <c r="S225" s="12"/>
      <c r="T225" s="47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6"/>
      <c r="C226" s="56"/>
      <c r="D226" s="56"/>
      <c r="E226" s="56"/>
      <c r="F226" s="56"/>
      <c r="G226" s="56"/>
      <c r="H226" s="56"/>
      <c r="I226" s="56"/>
      <c r="J226" s="56"/>
      <c r="K226" s="77"/>
      <c r="L226" s="77"/>
      <c r="M226" s="12"/>
      <c r="N226" s="12"/>
      <c r="O226" s="12"/>
      <c r="P226" s="12"/>
      <c r="Q226" s="12"/>
      <c r="R226" s="12"/>
      <c r="S226" s="12"/>
      <c r="T226" s="47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6"/>
      <c r="C227" s="56"/>
      <c r="D227" s="56"/>
      <c r="E227" s="56"/>
      <c r="F227" s="56"/>
      <c r="G227" s="56"/>
      <c r="H227" s="56"/>
      <c r="I227" s="56"/>
      <c r="J227" s="56"/>
      <c r="K227" s="77"/>
      <c r="L227" s="77"/>
      <c r="M227" s="12"/>
      <c r="N227" s="12"/>
      <c r="O227" s="12"/>
      <c r="P227" s="12"/>
      <c r="Q227" s="12"/>
      <c r="R227" s="12"/>
      <c r="S227" s="12"/>
      <c r="T227" s="47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6"/>
      <c r="C228" s="56"/>
      <c r="D228" s="56"/>
      <c r="E228" s="56"/>
      <c r="F228" s="56"/>
      <c r="G228" s="56"/>
      <c r="H228" s="56"/>
      <c r="I228" s="56"/>
      <c r="J228" s="56"/>
      <c r="K228" s="77"/>
      <c r="L228" s="77"/>
      <c r="M228" s="12"/>
      <c r="N228" s="12"/>
      <c r="O228" s="12"/>
      <c r="P228" s="12"/>
      <c r="Q228" s="12"/>
      <c r="R228" s="12"/>
      <c r="S228" s="12"/>
      <c r="T228" s="47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77"/>
      <c r="L229" s="77"/>
      <c r="M229" s="56"/>
      <c r="N229" s="56"/>
      <c r="O229" s="56"/>
      <c r="P229" s="56"/>
      <c r="Q229" s="56"/>
      <c r="R229" s="56"/>
      <c r="S229" s="56"/>
      <c r="T229" s="57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</row>
    <row r="230" ht="15.75" customHeight="1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77"/>
      <c r="L230" s="77"/>
      <c r="M230" s="56"/>
      <c r="N230" s="56"/>
      <c r="O230" s="56"/>
      <c r="P230" s="56"/>
      <c r="Q230" s="56"/>
      <c r="R230" s="56"/>
      <c r="S230" s="56"/>
      <c r="T230" s="57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</row>
    <row r="231" ht="15.75" customHeight="1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77"/>
      <c r="L231" s="77"/>
      <c r="M231" s="56"/>
      <c r="N231" s="56"/>
      <c r="O231" s="56"/>
      <c r="P231" s="56"/>
      <c r="Q231" s="56"/>
      <c r="R231" s="56"/>
      <c r="S231" s="56"/>
      <c r="T231" s="57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</row>
    <row r="232" ht="15.75" customHeight="1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77"/>
      <c r="L232" s="77"/>
      <c r="M232" s="56"/>
      <c r="N232" s="56"/>
      <c r="O232" s="56"/>
      <c r="P232" s="56"/>
      <c r="Q232" s="56"/>
      <c r="R232" s="56"/>
      <c r="S232" s="56"/>
      <c r="T232" s="57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</row>
    <row r="233" ht="15.75" customHeight="1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77"/>
      <c r="L233" s="77"/>
      <c r="M233" s="56"/>
      <c r="N233" s="56"/>
      <c r="O233" s="56"/>
      <c r="P233" s="56"/>
      <c r="Q233" s="56"/>
      <c r="R233" s="56"/>
      <c r="S233" s="56"/>
      <c r="T233" s="57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</row>
    <row r="234" ht="15.75" customHeight="1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77"/>
      <c r="L234" s="77"/>
      <c r="M234" s="56"/>
      <c r="N234" s="56"/>
      <c r="O234" s="56"/>
      <c r="P234" s="56"/>
      <c r="Q234" s="56"/>
      <c r="R234" s="56"/>
      <c r="S234" s="56"/>
      <c r="T234" s="57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</row>
    <row r="235" ht="15.75" customHeight="1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77"/>
      <c r="L235" s="77"/>
      <c r="M235" s="56"/>
      <c r="N235" s="56"/>
      <c r="O235" s="56"/>
      <c r="P235" s="56"/>
      <c r="Q235" s="56"/>
      <c r="R235" s="56"/>
      <c r="S235" s="56"/>
      <c r="T235" s="57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</row>
    <row r="236" ht="15.75" customHeight="1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77"/>
      <c r="L236" s="77"/>
      <c r="M236" s="56"/>
      <c r="N236" s="56"/>
      <c r="O236" s="56"/>
      <c r="P236" s="56"/>
      <c r="Q236" s="56"/>
      <c r="R236" s="56"/>
      <c r="S236" s="56"/>
      <c r="T236" s="57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</row>
    <row r="237" ht="15.75" customHeight="1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77"/>
      <c r="L237" s="77"/>
      <c r="M237" s="56"/>
      <c r="N237" s="56"/>
      <c r="O237" s="56"/>
      <c r="P237" s="56"/>
      <c r="Q237" s="56"/>
      <c r="R237" s="56"/>
      <c r="S237" s="56"/>
      <c r="T237" s="57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</row>
    <row r="238" ht="15.75" customHeight="1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77"/>
      <c r="L238" s="77"/>
      <c r="M238" s="56"/>
      <c r="N238" s="56"/>
      <c r="O238" s="56"/>
      <c r="P238" s="56"/>
      <c r="Q238" s="56"/>
      <c r="R238" s="56"/>
      <c r="S238" s="56"/>
      <c r="T238" s="57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</row>
    <row r="239" ht="15.75" customHeight="1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77"/>
      <c r="L239" s="77"/>
      <c r="M239" s="56"/>
      <c r="N239" s="56"/>
      <c r="O239" s="56"/>
      <c r="P239" s="56"/>
      <c r="Q239" s="56"/>
      <c r="R239" s="56"/>
      <c r="S239" s="56"/>
      <c r="T239" s="57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</row>
    <row r="240" ht="15.75" customHeight="1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77"/>
      <c r="L240" s="77"/>
      <c r="M240" s="56"/>
      <c r="N240" s="56"/>
      <c r="O240" s="56"/>
      <c r="P240" s="56"/>
      <c r="Q240" s="56"/>
      <c r="R240" s="56"/>
      <c r="S240" s="56"/>
      <c r="T240" s="57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</row>
    <row r="241" ht="15.75" customHeight="1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77"/>
      <c r="L241" s="77"/>
      <c r="M241" s="56"/>
      <c r="N241" s="56"/>
      <c r="O241" s="56"/>
      <c r="P241" s="56"/>
      <c r="Q241" s="56"/>
      <c r="R241" s="56"/>
      <c r="S241" s="56"/>
      <c r="T241" s="57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</row>
    <row r="242" ht="15.75" customHeight="1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77"/>
      <c r="L242" s="77"/>
      <c r="M242" s="56"/>
      <c r="N242" s="56"/>
      <c r="O242" s="56"/>
      <c r="P242" s="56"/>
      <c r="Q242" s="56"/>
      <c r="R242" s="56"/>
      <c r="S242" s="56"/>
      <c r="T242" s="57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</row>
    <row r="243" ht="15.75" customHeight="1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77"/>
      <c r="L243" s="77"/>
      <c r="M243" s="56"/>
      <c r="N243" s="56"/>
      <c r="O243" s="56"/>
      <c r="P243" s="56"/>
      <c r="Q243" s="56"/>
      <c r="R243" s="56"/>
      <c r="S243" s="56"/>
      <c r="T243" s="57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</row>
    <row r="244" ht="15.75" customHeight="1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77"/>
      <c r="L244" s="77"/>
      <c r="M244" s="56"/>
      <c r="N244" s="56"/>
      <c r="O244" s="56"/>
      <c r="P244" s="56"/>
      <c r="Q244" s="56"/>
      <c r="R244" s="56"/>
      <c r="S244" s="56"/>
      <c r="T244" s="57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</row>
    <row r="245" ht="15.75" customHeight="1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77"/>
      <c r="L245" s="77"/>
      <c r="M245" s="56"/>
      <c r="N245" s="56"/>
      <c r="O245" s="56"/>
      <c r="P245" s="56"/>
      <c r="Q245" s="56"/>
      <c r="R245" s="56"/>
      <c r="S245" s="56"/>
      <c r="T245" s="57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</row>
    <row r="246" ht="15.75" customHeight="1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77"/>
      <c r="L246" s="77"/>
      <c r="M246" s="56"/>
      <c r="N246" s="56"/>
      <c r="O246" s="56"/>
      <c r="P246" s="56"/>
      <c r="Q246" s="56"/>
      <c r="R246" s="56"/>
      <c r="S246" s="56"/>
      <c r="T246" s="57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</row>
    <row r="247" ht="15.75" customHeight="1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77"/>
      <c r="L247" s="77"/>
      <c r="M247" s="56"/>
      <c r="N247" s="56"/>
      <c r="O247" s="56"/>
      <c r="P247" s="56"/>
      <c r="Q247" s="56"/>
      <c r="R247" s="56"/>
      <c r="S247" s="56"/>
      <c r="T247" s="57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</row>
    <row r="248" ht="15.75" customHeight="1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77"/>
      <c r="L248" s="77"/>
      <c r="M248" s="56"/>
      <c r="N248" s="56"/>
      <c r="O248" s="56"/>
      <c r="P248" s="56"/>
      <c r="Q248" s="56"/>
      <c r="R248" s="56"/>
      <c r="S248" s="56"/>
      <c r="T248" s="57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</row>
    <row r="249" ht="15.75" customHeight="1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77"/>
      <c r="L249" s="77"/>
      <c r="M249" s="56"/>
      <c r="N249" s="56"/>
      <c r="O249" s="56"/>
      <c r="P249" s="56"/>
      <c r="Q249" s="56"/>
      <c r="R249" s="56"/>
      <c r="S249" s="56"/>
      <c r="T249" s="57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</row>
    <row r="250" ht="15.75" customHeight="1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77"/>
      <c r="L250" s="77"/>
      <c r="M250" s="56"/>
      <c r="N250" s="56"/>
      <c r="O250" s="56"/>
      <c r="P250" s="56"/>
      <c r="Q250" s="56"/>
      <c r="R250" s="56"/>
      <c r="S250" s="56"/>
      <c r="T250" s="57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</row>
    <row r="251" ht="15.75" customHeight="1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77"/>
      <c r="L251" s="77"/>
      <c r="M251" s="56"/>
      <c r="N251" s="56"/>
      <c r="O251" s="56"/>
      <c r="P251" s="56"/>
      <c r="Q251" s="56"/>
      <c r="R251" s="56"/>
      <c r="S251" s="56"/>
      <c r="T251" s="57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</row>
    <row r="252" ht="15.75" customHeight="1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77"/>
      <c r="L252" s="77"/>
      <c r="M252" s="56"/>
      <c r="N252" s="56"/>
      <c r="O252" s="56"/>
      <c r="P252" s="56"/>
      <c r="Q252" s="56"/>
      <c r="R252" s="56"/>
      <c r="S252" s="56"/>
      <c r="T252" s="57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</row>
    <row r="253" ht="15.75" customHeight="1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77"/>
      <c r="L253" s="77"/>
      <c r="M253" s="56"/>
      <c r="N253" s="56"/>
      <c r="O253" s="56"/>
      <c r="P253" s="56"/>
      <c r="Q253" s="56"/>
      <c r="R253" s="56"/>
      <c r="S253" s="56"/>
      <c r="T253" s="57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</row>
    <row r="254" ht="15.75" customHeight="1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77"/>
      <c r="L254" s="77"/>
      <c r="M254" s="56"/>
      <c r="N254" s="56"/>
      <c r="O254" s="56"/>
      <c r="P254" s="56"/>
      <c r="Q254" s="56"/>
      <c r="R254" s="56"/>
      <c r="S254" s="56"/>
      <c r="T254" s="57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</row>
    <row r="255" ht="15.75" customHeight="1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77"/>
      <c r="L255" s="77"/>
      <c r="M255" s="56"/>
      <c r="N255" s="56"/>
      <c r="O255" s="56"/>
      <c r="P255" s="56"/>
      <c r="Q255" s="56"/>
      <c r="R255" s="56"/>
      <c r="S255" s="56"/>
      <c r="T255" s="57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</row>
    <row r="256" ht="15.75" customHeight="1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77"/>
      <c r="L256" s="77"/>
      <c r="M256" s="56"/>
      <c r="N256" s="56"/>
      <c r="O256" s="56"/>
      <c r="P256" s="56"/>
      <c r="Q256" s="56"/>
      <c r="R256" s="56"/>
      <c r="S256" s="56"/>
      <c r="T256" s="57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</row>
    <row r="257" ht="15.75" customHeight="1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77"/>
      <c r="L257" s="77"/>
      <c r="M257" s="56"/>
      <c r="N257" s="56"/>
      <c r="O257" s="56"/>
      <c r="P257" s="56"/>
      <c r="Q257" s="56"/>
      <c r="R257" s="56"/>
      <c r="S257" s="56"/>
      <c r="T257" s="57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</row>
    <row r="258" ht="15.75" customHeight="1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77"/>
      <c r="L258" s="77"/>
      <c r="M258" s="56"/>
      <c r="N258" s="56"/>
      <c r="O258" s="56"/>
      <c r="P258" s="56"/>
      <c r="Q258" s="56"/>
      <c r="R258" s="56"/>
      <c r="S258" s="56"/>
      <c r="T258" s="57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</row>
    <row r="259" ht="15.75" customHeight="1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77"/>
      <c r="L259" s="77"/>
      <c r="M259" s="56"/>
      <c r="N259" s="56"/>
      <c r="O259" s="56"/>
      <c r="P259" s="56"/>
      <c r="Q259" s="56"/>
      <c r="R259" s="56"/>
      <c r="S259" s="56"/>
      <c r="T259" s="57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</row>
    <row r="260" ht="15.75" customHeight="1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77"/>
      <c r="L260" s="77"/>
      <c r="M260" s="56"/>
      <c r="N260" s="56"/>
      <c r="O260" s="56"/>
      <c r="P260" s="56"/>
      <c r="Q260" s="56"/>
      <c r="R260" s="56"/>
      <c r="S260" s="56"/>
      <c r="T260" s="57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</row>
    <row r="261" ht="15.75" customHeight="1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77"/>
      <c r="L261" s="77"/>
      <c r="M261" s="56"/>
      <c r="N261" s="56"/>
      <c r="O261" s="56"/>
      <c r="P261" s="56"/>
      <c r="Q261" s="56"/>
      <c r="R261" s="56"/>
      <c r="S261" s="56"/>
      <c r="T261" s="57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</row>
    <row r="262" ht="15.75" customHeight="1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77"/>
      <c r="L262" s="77"/>
      <c r="M262" s="56"/>
      <c r="N262" s="56"/>
      <c r="O262" s="56"/>
      <c r="P262" s="56"/>
      <c r="Q262" s="56"/>
      <c r="R262" s="56"/>
      <c r="S262" s="56"/>
      <c r="T262" s="57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</row>
    <row r="263" ht="15.75" customHeight="1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77"/>
      <c r="L263" s="77"/>
      <c r="M263" s="56"/>
      <c r="N263" s="56"/>
      <c r="O263" s="56"/>
      <c r="P263" s="56"/>
      <c r="Q263" s="56"/>
      <c r="R263" s="56"/>
      <c r="S263" s="56"/>
      <c r="T263" s="57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</row>
    <row r="264" ht="15.75" customHeight="1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77"/>
      <c r="L264" s="77"/>
      <c r="M264" s="56"/>
      <c r="N264" s="56"/>
      <c r="O264" s="56"/>
      <c r="P264" s="56"/>
      <c r="Q264" s="56"/>
      <c r="R264" s="56"/>
      <c r="S264" s="56"/>
      <c r="T264" s="57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</row>
    <row r="265" ht="15.75" customHeight="1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77"/>
      <c r="L265" s="77"/>
      <c r="M265" s="56"/>
      <c r="N265" s="56"/>
      <c r="O265" s="56"/>
      <c r="P265" s="56"/>
      <c r="Q265" s="56"/>
      <c r="R265" s="56"/>
      <c r="S265" s="56"/>
      <c r="T265" s="57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</row>
    <row r="266" ht="15.75" customHeight="1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77"/>
      <c r="L266" s="77"/>
      <c r="M266" s="56"/>
      <c r="N266" s="56"/>
      <c r="O266" s="56"/>
      <c r="P266" s="56"/>
      <c r="Q266" s="56"/>
      <c r="R266" s="56"/>
      <c r="S266" s="56"/>
      <c r="T266" s="57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</row>
    <row r="267" ht="15.75" customHeight="1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77"/>
      <c r="L267" s="77"/>
      <c r="M267" s="56"/>
      <c r="N267" s="56"/>
      <c r="O267" s="56"/>
      <c r="P267" s="56"/>
      <c r="Q267" s="56"/>
      <c r="R267" s="56"/>
      <c r="S267" s="56"/>
      <c r="T267" s="57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</row>
    <row r="268" ht="15.75" customHeight="1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77"/>
      <c r="L268" s="77"/>
      <c r="M268" s="56"/>
      <c r="N268" s="56"/>
      <c r="O268" s="56"/>
      <c r="P268" s="56"/>
      <c r="Q268" s="56"/>
      <c r="R268" s="56"/>
      <c r="S268" s="56"/>
      <c r="T268" s="57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</row>
    <row r="269" ht="15.75" customHeight="1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77"/>
      <c r="L269" s="77"/>
      <c r="M269" s="56"/>
      <c r="N269" s="56"/>
      <c r="O269" s="56"/>
      <c r="P269" s="56"/>
      <c r="Q269" s="56"/>
      <c r="R269" s="56"/>
      <c r="S269" s="56"/>
      <c r="T269" s="57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</row>
    <row r="270" ht="15.75" customHeight="1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77"/>
      <c r="L270" s="77"/>
      <c r="M270" s="56"/>
      <c r="N270" s="56"/>
      <c r="O270" s="56"/>
      <c r="P270" s="56"/>
      <c r="Q270" s="56"/>
      <c r="R270" s="56"/>
      <c r="S270" s="56"/>
      <c r="T270" s="57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</row>
    <row r="271" ht="15.75" customHeight="1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77"/>
      <c r="L271" s="77"/>
      <c r="M271" s="56"/>
      <c r="N271" s="56"/>
      <c r="O271" s="56"/>
      <c r="P271" s="56"/>
      <c r="Q271" s="56"/>
      <c r="R271" s="56"/>
      <c r="S271" s="56"/>
      <c r="T271" s="57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</row>
    <row r="272" ht="15.75" customHeight="1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77"/>
      <c r="L272" s="77"/>
      <c r="M272" s="56"/>
      <c r="N272" s="56"/>
      <c r="O272" s="56"/>
      <c r="P272" s="56"/>
      <c r="Q272" s="56"/>
      <c r="R272" s="56"/>
      <c r="S272" s="56"/>
      <c r="T272" s="57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</row>
    <row r="273" ht="15.75" customHeight="1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77"/>
      <c r="L273" s="77"/>
      <c r="M273" s="56"/>
      <c r="N273" s="56"/>
      <c r="O273" s="56"/>
      <c r="P273" s="56"/>
      <c r="Q273" s="56"/>
      <c r="R273" s="56"/>
      <c r="S273" s="56"/>
      <c r="T273" s="57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</row>
    <row r="274" ht="15.75" customHeight="1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77"/>
      <c r="L274" s="77"/>
      <c r="M274" s="56"/>
      <c r="N274" s="56"/>
      <c r="O274" s="56"/>
      <c r="P274" s="56"/>
      <c r="Q274" s="56"/>
      <c r="R274" s="56"/>
      <c r="S274" s="56"/>
      <c r="T274" s="57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</row>
    <row r="275" ht="15.75" customHeight="1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77"/>
      <c r="L275" s="77"/>
      <c r="M275" s="56"/>
      <c r="N275" s="56"/>
      <c r="O275" s="56"/>
      <c r="P275" s="56"/>
      <c r="Q275" s="56"/>
      <c r="R275" s="56"/>
      <c r="S275" s="56"/>
      <c r="T275" s="57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</row>
    <row r="276" ht="15.75" customHeight="1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77"/>
      <c r="L276" s="77"/>
      <c r="M276" s="56"/>
      <c r="N276" s="56"/>
      <c r="O276" s="56"/>
      <c r="P276" s="56"/>
      <c r="Q276" s="56"/>
      <c r="R276" s="56"/>
      <c r="S276" s="56"/>
      <c r="T276" s="57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</row>
    <row r="277" ht="15.75" customHeight="1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77"/>
      <c r="L277" s="77"/>
      <c r="M277" s="56"/>
      <c r="N277" s="56"/>
      <c r="O277" s="56"/>
      <c r="P277" s="56"/>
      <c r="Q277" s="56"/>
      <c r="R277" s="56"/>
      <c r="S277" s="56"/>
      <c r="T277" s="57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</row>
    <row r="278" ht="15.75" customHeight="1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77"/>
      <c r="L278" s="77"/>
      <c r="M278" s="56"/>
      <c r="N278" s="56"/>
      <c r="O278" s="56"/>
      <c r="P278" s="56"/>
      <c r="Q278" s="56"/>
      <c r="R278" s="56"/>
      <c r="S278" s="56"/>
      <c r="T278" s="57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</row>
    <row r="279" ht="15.7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77"/>
      <c r="L279" s="77"/>
      <c r="M279" s="56"/>
      <c r="N279" s="56"/>
      <c r="O279" s="56"/>
      <c r="P279" s="56"/>
      <c r="Q279" s="56"/>
      <c r="R279" s="56"/>
      <c r="S279" s="56"/>
      <c r="T279" s="57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</row>
    <row r="280" ht="15.7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77"/>
      <c r="L280" s="77"/>
      <c r="M280" s="56"/>
      <c r="N280" s="56"/>
      <c r="O280" s="56"/>
      <c r="P280" s="56"/>
      <c r="Q280" s="56"/>
      <c r="R280" s="56"/>
      <c r="S280" s="56"/>
      <c r="T280" s="57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</row>
    <row r="281" ht="15.7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77"/>
      <c r="L281" s="77"/>
      <c r="M281" s="56"/>
      <c r="N281" s="56"/>
      <c r="O281" s="56"/>
      <c r="P281" s="56"/>
      <c r="Q281" s="56"/>
      <c r="R281" s="56"/>
      <c r="S281" s="56"/>
      <c r="T281" s="57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</row>
    <row r="282" ht="15.7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77"/>
      <c r="L282" s="77"/>
      <c r="M282" s="56"/>
      <c r="N282" s="56"/>
      <c r="O282" s="56"/>
      <c r="P282" s="56"/>
      <c r="Q282" s="56"/>
      <c r="R282" s="56"/>
      <c r="S282" s="56"/>
      <c r="T282" s="57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</row>
    <row r="283" ht="15.7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77"/>
      <c r="L283" s="77"/>
      <c r="M283" s="56"/>
      <c r="N283" s="56"/>
      <c r="O283" s="56"/>
      <c r="P283" s="56"/>
      <c r="Q283" s="56"/>
      <c r="R283" s="56"/>
      <c r="S283" s="56"/>
      <c r="T283" s="57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</row>
    <row r="284" ht="15.7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77"/>
      <c r="L284" s="77"/>
      <c r="M284" s="56"/>
      <c r="N284" s="56"/>
      <c r="O284" s="56"/>
      <c r="P284" s="56"/>
      <c r="Q284" s="56"/>
      <c r="R284" s="56"/>
      <c r="S284" s="56"/>
      <c r="T284" s="57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</row>
    <row r="285" ht="15.7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77"/>
      <c r="L285" s="77"/>
      <c r="M285" s="56"/>
      <c r="N285" s="56"/>
      <c r="O285" s="56"/>
      <c r="P285" s="56"/>
      <c r="Q285" s="56"/>
      <c r="R285" s="56"/>
      <c r="S285" s="56"/>
      <c r="T285" s="57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</row>
    <row r="286" ht="15.7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77"/>
      <c r="L286" s="77"/>
      <c r="M286" s="56"/>
      <c r="N286" s="56"/>
      <c r="O286" s="56"/>
      <c r="P286" s="56"/>
      <c r="Q286" s="56"/>
      <c r="R286" s="56"/>
      <c r="S286" s="56"/>
      <c r="T286" s="57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</row>
    <row r="287" ht="15.7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77"/>
      <c r="L287" s="77"/>
      <c r="M287" s="56"/>
      <c r="N287" s="56"/>
      <c r="O287" s="56"/>
      <c r="P287" s="56"/>
      <c r="Q287" s="56"/>
      <c r="R287" s="56"/>
      <c r="S287" s="56"/>
      <c r="T287" s="57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</row>
    <row r="288" ht="15.7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77"/>
      <c r="L288" s="77"/>
      <c r="M288" s="56"/>
      <c r="N288" s="56"/>
      <c r="O288" s="56"/>
      <c r="P288" s="56"/>
      <c r="Q288" s="56"/>
      <c r="R288" s="56"/>
      <c r="S288" s="56"/>
      <c r="T288" s="57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</row>
    <row r="289" ht="15.7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77"/>
      <c r="L289" s="77"/>
      <c r="M289" s="56"/>
      <c r="N289" s="56"/>
      <c r="O289" s="56"/>
      <c r="P289" s="56"/>
      <c r="Q289" s="56"/>
      <c r="R289" s="56"/>
      <c r="S289" s="56"/>
      <c r="T289" s="57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</row>
    <row r="290" ht="15.7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77"/>
      <c r="L290" s="77"/>
      <c r="M290" s="56"/>
      <c r="N290" s="56"/>
      <c r="O290" s="56"/>
      <c r="P290" s="56"/>
      <c r="Q290" s="56"/>
      <c r="R290" s="56"/>
      <c r="S290" s="56"/>
      <c r="T290" s="57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</row>
    <row r="291" ht="15.7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77"/>
      <c r="L291" s="77"/>
      <c r="M291" s="56"/>
      <c r="N291" s="56"/>
      <c r="O291" s="56"/>
      <c r="P291" s="56"/>
      <c r="Q291" s="56"/>
      <c r="R291" s="56"/>
      <c r="S291" s="56"/>
      <c r="T291" s="57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</row>
    <row r="292" ht="15.7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77"/>
      <c r="L292" s="77"/>
      <c r="M292" s="56"/>
      <c r="N292" s="56"/>
      <c r="O292" s="56"/>
      <c r="P292" s="56"/>
      <c r="Q292" s="56"/>
      <c r="R292" s="56"/>
      <c r="S292" s="56"/>
      <c r="T292" s="57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</row>
    <row r="293" ht="15.7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77"/>
      <c r="L293" s="77"/>
      <c r="M293" s="56"/>
      <c r="N293" s="56"/>
      <c r="O293" s="56"/>
      <c r="P293" s="56"/>
      <c r="Q293" s="56"/>
      <c r="R293" s="56"/>
      <c r="S293" s="56"/>
      <c r="T293" s="57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</row>
    <row r="294" ht="15.7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77"/>
      <c r="L294" s="77"/>
      <c r="M294" s="56"/>
      <c r="N294" s="56"/>
      <c r="O294" s="56"/>
      <c r="P294" s="56"/>
      <c r="Q294" s="56"/>
      <c r="R294" s="56"/>
      <c r="S294" s="56"/>
      <c r="T294" s="57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</row>
    <row r="295" ht="15.7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77"/>
      <c r="L295" s="77"/>
      <c r="M295" s="56"/>
      <c r="N295" s="56"/>
      <c r="O295" s="56"/>
      <c r="P295" s="56"/>
      <c r="Q295" s="56"/>
      <c r="R295" s="56"/>
      <c r="S295" s="56"/>
      <c r="T295" s="57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</row>
    <row r="296" ht="15.7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77"/>
      <c r="L296" s="77"/>
      <c r="M296" s="56"/>
      <c r="N296" s="56"/>
      <c r="O296" s="56"/>
      <c r="P296" s="56"/>
      <c r="Q296" s="56"/>
      <c r="R296" s="56"/>
      <c r="S296" s="56"/>
      <c r="T296" s="57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</row>
    <row r="297" ht="15.7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77"/>
      <c r="L297" s="77"/>
      <c r="M297" s="56"/>
      <c r="N297" s="56"/>
      <c r="O297" s="56"/>
      <c r="P297" s="56"/>
      <c r="Q297" s="56"/>
      <c r="R297" s="56"/>
      <c r="S297" s="56"/>
      <c r="T297" s="57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</row>
    <row r="298" ht="15.7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77"/>
      <c r="L298" s="77"/>
      <c r="M298" s="56"/>
      <c r="N298" s="56"/>
      <c r="O298" s="56"/>
      <c r="P298" s="56"/>
      <c r="Q298" s="56"/>
      <c r="R298" s="56"/>
      <c r="S298" s="56"/>
      <c r="T298" s="57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</row>
    <row r="299" ht="15.7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77"/>
      <c r="L299" s="77"/>
      <c r="M299" s="56"/>
      <c r="N299" s="56"/>
      <c r="O299" s="56"/>
      <c r="P299" s="56"/>
      <c r="Q299" s="56"/>
      <c r="R299" s="56"/>
      <c r="S299" s="56"/>
      <c r="T299" s="57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</row>
    <row r="300" ht="15.7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77"/>
      <c r="L300" s="77"/>
      <c r="M300" s="56"/>
      <c r="N300" s="56"/>
      <c r="O300" s="56"/>
      <c r="P300" s="56"/>
      <c r="Q300" s="56"/>
      <c r="R300" s="56"/>
      <c r="S300" s="56"/>
      <c r="T300" s="57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</row>
    <row r="301" ht="15.7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77"/>
      <c r="L301" s="77"/>
      <c r="M301" s="56"/>
      <c r="N301" s="56"/>
      <c r="O301" s="56"/>
      <c r="P301" s="56"/>
      <c r="Q301" s="56"/>
      <c r="R301" s="56"/>
      <c r="S301" s="56"/>
      <c r="T301" s="57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</row>
    <row r="302" ht="15.7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77"/>
      <c r="L302" s="77"/>
      <c r="M302" s="56"/>
      <c r="N302" s="56"/>
      <c r="O302" s="56"/>
      <c r="P302" s="56"/>
      <c r="Q302" s="56"/>
      <c r="R302" s="56"/>
      <c r="S302" s="56"/>
      <c r="T302" s="57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</row>
    <row r="303" ht="15.7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77"/>
      <c r="L303" s="77"/>
      <c r="M303" s="56"/>
      <c r="N303" s="56"/>
      <c r="O303" s="56"/>
      <c r="P303" s="56"/>
      <c r="Q303" s="56"/>
      <c r="R303" s="56"/>
      <c r="S303" s="56"/>
      <c r="T303" s="57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</row>
    <row r="304" ht="15.7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77"/>
      <c r="L304" s="77"/>
      <c r="M304" s="56"/>
      <c r="N304" s="56"/>
      <c r="O304" s="56"/>
      <c r="P304" s="56"/>
      <c r="Q304" s="56"/>
      <c r="R304" s="56"/>
      <c r="S304" s="56"/>
      <c r="T304" s="57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</row>
    <row r="305" ht="15.7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77"/>
      <c r="L305" s="77"/>
      <c r="M305" s="56"/>
      <c r="N305" s="56"/>
      <c r="O305" s="56"/>
      <c r="P305" s="56"/>
      <c r="Q305" s="56"/>
      <c r="R305" s="56"/>
      <c r="S305" s="56"/>
      <c r="T305" s="57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</row>
    <row r="306" ht="15.7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77"/>
      <c r="L306" s="77"/>
      <c r="M306" s="56"/>
      <c r="N306" s="56"/>
      <c r="O306" s="56"/>
      <c r="P306" s="56"/>
      <c r="Q306" s="56"/>
      <c r="R306" s="56"/>
      <c r="S306" s="56"/>
      <c r="T306" s="57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</row>
    <row r="307" ht="15.7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77"/>
      <c r="L307" s="77"/>
      <c r="M307" s="56"/>
      <c r="N307" s="56"/>
      <c r="O307" s="56"/>
      <c r="P307" s="56"/>
      <c r="Q307" s="56"/>
      <c r="R307" s="56"/>
      <c r="S307" s="56"/>
      <c r="T307" s="57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</row>
    <row r="308" ht="15.7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77"/>
      <c r="L308" s="77"/>
      <c r="M308" s="56"/>
      <c r="N308" s="56"/>
      <c r="O308" s="56"/>
      <c r="P308" s="56"/>
      <c r="Q308" s="56"/>
      <c r="R308" s="56"/>
      <c r="S308" s="56"/>
      <c r="T308" s="57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</row>
    <row r="309" ht="15.7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77"/>
      <c r="L309" s="77"/>
      <c r="M309" s="56"/>
      <c r="N309" s="56"/>
      <c r="O309" s="56"/>
      <c r="P309" s="56"/>
      <c r="Q309" s="56"/>
      <c r="R309" s="56"/>
      <c r="S309" s="56"/>
      <c r="T309" s="57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</row>
    <row r="310" ht="15.7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77"/>
      <c r="L310" s="77"/>
      <c r="M310" s="56"/>
      <c r="N310" s="56"/>
      <c r="O310" s="56"/>
      <c r="P310" s="56"/>
      <c r="Q310" s="56"/>
      <c r="R310" s="56"/>
      <c r="S310" s="56"/>
      <c r="T310" s="57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</row>
    <row r="311" ht="15.7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77"/>
      <c r="L311" s="77"/>
      <c r="M311" s="56"/>
      <c r="N311" s="56"/>
      <c r="O311" s="56"/>
      <c r="P311" s="56"/>
      <c r="Q311" s="56"/>
      <c r="R311" s="56"/>
      <c r="S311" s="56"/>
      <c r="T311" s="57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</row>
    <row r="312" ht="15.7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77"/>
      <c r="L312" s="77"/>
      <c r="M312" s="56"/>
      <c r="N312" s="56"/>
      <c r="O312" s="56"/>
      <c r="P312" s="56"/>
      <c r="Q312" s="56"/>
      <c r="R312" s="56"/>
      <c r="S312" s="56"/>
      <c r="T312" s="57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</row>
    <row r="313" ht="15.75" customHeight="1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77"/>
      <c r="L313" s="77"/>
      <c r="M313" s="56"/>
      <c r="N313" s="56"/>
      <c r="O313" s="56"/>
      <c r="P313" s="56"/>
      <c r="Q313" s="56"/>
      <c r="R313" s="56"/>
      <c r="S313" s="56"/>
      <c r="T313" s="57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</row>
    <row r="314" ht="15.75" customHeight="1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77"/>
      <c r="L314" s="77"/>
      <c r="M314" s="56"/>
      <c r="N314" s="56"/>
      <c r="O314" s="56"/>
      <c r="P314" s="56"/>
      <c r="Q314" s="56"/>
      <c r="R314" s="56"/>
      <c r="S314" s="56"/>
      <c r="T314" s="57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</row>
    <row r="315" ht="15.75" customHeight="1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77"/>
      <c r="L315" s="77"/>
      <c r="M315" s="56"/>
      <c r="N315" s="56"/>
      <c r="O315" s="56"/>
      <c r="P315" s="56"/>
      <c r="Q315" s="56"/>
      <c r="R315" s="56"/>
      <c r="S315" s="56"/>
      <c r="T315" s="57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</row>
    <row r="316" ht="15.75" customHeight="1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77"/>
      <c r="L316" s="77"/>
      <c r="M316" s="56"/>
      <c r="N316" s="56"/>
      <c r="O316" s="56"/>
      <c r="P316" s="56"/>
      <c r="Q316" s="56"/>
      <c r="R316" s="56"/>
      <c r="S316" s="56"/>
      <c r="T316" s="57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</row>
    <row r="317" ht="15.75" customHeight="1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77"/>
      <c r="L317" s="77"/>
      <c r="M317" s="56"/>
      <c r="N317" s="56"/>
      <c r="O317" s="56"/>
      <c r="P317" s="56"/>
      <c r="Q317" s="56"/>
      <c r="R317" s="56"/>
      <c r="S317" s="56"/>
      <c r="T317" s="57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</row>
    <row r="318" ht="15.75" customHeight="1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77"/>
      <c r="L318" s="77"/>
      <c r="M318" s="56"/>
      <c r="N318" s="56"/>
      <c r="O318" s="56"/>
      <c r="P318" s="56"/>
      <c r="Q318" s="56"/>
      <c r="R318" s="56"/>
      <c r="S318" s="56"/>
      <c r="T318" s="57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</row>
    <row r="319" ht="15.75" customHeight="1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77"/>
      <c r="L319" s="77"/>
      <c r="M319" s="56"/>
      <c r="N319" s="56"/>
      <c r="O319" s="56"/>
      <c r="P319" s="56"/>
      <c r="Q319" s="56"/>
      <c r="R319" s="56"/>
      <c r="S319" s="56"/>
      <c r="T319" s="57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</row>
    <row r="320" ht="15.75" customHeight="1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77"/>
      <c r="L320" s="77"/>
      <c r="M320" s="56"/>
      <c r="N320" s="56"/>
      <c r="O320" s="56"/>
      <c r="P320" s="56"/>
      <c r="Q320" s="56"/>
      <c r="R320" s="56"/>
      <c r="S320" s="56"/>
      <c r="T320" s="57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</row>
    <row r="321" ht="15.75" customHeight="1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77"/>
      <c r="L321" s="77"/>
      <c r="M321" s="56"/>
      <c r="N321" s="56"/>
      <c r="O321" s="56"/>
      <c r="P321" s="56"/>
      <c r="Q321" s="56"/>
      <c r="R321" s="56"/>
      <c r="S321" s="56"/>
      <c r="T321" s="57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</row>
    <row r="322" ht="15.75" customHeight="1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77"/>
      <c r="L322" s="77"/>
      <c r="M322" s="56"/>
      <c r="N322" s="56"/>
      <c r="O322" s="56"/>
      <c r="P322" s="56"/>
      <c r="Q322" s="56"/>
      <c r="R322" s="56"/>
      <c r="S322" s="56"/>
      <c r="T322" s="57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</row>
    <row r="323" ht="15.75" customHeight="1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77"/>
      <c r="L323" s="77"/>
      <c r="M323" s="56"/>
      <c r="N323" s="56"/>
      <c r="O323" s="56"/>
      <c r="P323" s="56"/>
      <c r="Q323" s="56"/>
      <c r="R323" s="56"/>
      <c r="S323" s="56"/>
      <c r="T323" s="57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</row>
    <row r="324" ht="15.75" customHeight="1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77"/>
      <c r="L324" s="77"/>
      <c r="M324" s="56"/>
      <c r="N324" s="56"/>
      <c r="O324" s="56"/>
      <c r="P324" s="56"/>
      <c r="Q324" s="56"/>
      <c r="R324" s="56"/>
      <c r="S324" s="56"/>
      <c r="T324" s="57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</row>
    <row r="325" ht="15.75" customHeight="1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77"/>
      <c r="L325" s="77"/>
      <c r="M325" s="56"/>
      <c r="N325" s="56"/>
      <c r="O325" s="56"/>
      <c r="P325" s="56"/>
      <c r="Q325" s="56"/>
      <c r="R325" s="56"/>
      <c r="S325" s="56"/>
      <c r="T325" s="57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</row>
    <row r="326" ht="15.75" customHeight="1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77"/>
      <c r="L326" s="77"/>
      <c r="M326" s="56"/>
      <c r="N326" s="56"/>
      <c r="O326" s="56"/>
      <c r="P326" s="56"/>
      <c r="Q326" s="56"/>
      <c r="R326" s="56"/>
      <c r="S326" s="56"/>
      <c r="T326" s="57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</row>
    <row r="327" ht="15.75" customHeight="1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77"/>
      <c r="L327" s="77"/>
      <c r="M327" s="56"/>
      <c r="N327" s="56"/>
      <c r="O327" s="56"/>
      <c r="P327" s="56"/>
      <c r="Q327" s="56"/>
      <c r="R327" s="56"/>
      <c r="S327" s="56"/>
      <c r="T327" s="57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</row>
    <row r="328" ht="15.75" customHeight="1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77"/>
      <c r="L328" s="77"/>
      <c r="M328" s="56"/>
      <c r="N328" s="56"/>
      <c r="O328" s="56"/>
      <c r="P328" s="56"/>
      <c r="Q328" s="56"/>
      <c r="R328" s="56"/>
      <c r="S328" s="56"/>
      <c r="T328" s="57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</row>
    <row r="329" ht="15.75" customHeight="1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77"/>
      <c r="L329" s="77"/>
      <c r="M329" s="56"/>
      <c r="N329" s="56"/>
      <c r="O329" s="56"/>
      <c r="P329" s="56"/>
      <c r="Q329" s="56"/>
      <c r="R329" s="56"/>
      <c r="S329" s="56"/>
      <c r="T329" s="57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</row>
    <row r="330" ht="15.75" customHeight="1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77"/>
      <c r="L330" s="77"/>
      <c r="M330" s="56"/>
      <c r="N330" s="56"/>
      <c r="O330" s="56"/>
      <c r="P330" s="56"/>
      <c r="Q330" s="56"/>
      <c r="R330" s="56"/>
      <c r="S330" s="56"/>
      <c r="T330" s="57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</row>
    <row r="331" ht="15.75" customHeight="1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77"/>
      <c r="L331" s="77"/>
      <c r="M331" s="56"/>
      <c r="N331" s="56"/>
      <c r="O331" s="56"/>
      <c r="P331" s="56"/>
      <c r="Q331" s="56"/>
      <c r="R331" s="56"/>
      <c r="S331" s="56"/>
      <c r="T331" s="57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</row>
    <row r="332" ht="15.75" customHeight="1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77"/>
      <c r="L332" s="77"/>
      <c r="M332" s="56"/>
      <c r="N332" s="56"/>
      <c r="O332" s="56"/>
      <c r="P332" s="56"/>
      <c r="Q332" s="56"/>
      <c r="R332" s="56"/>
      <c r="S332" s="56"/>
      <c r="T332" s="57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</row>
    <row r="333" ht="15.75" customHeight="1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77"/>
      <c r="L333" s="77"/>
      <c r="M333" s="56"/>
      <c r="N333" s="56"/>
      <c r="O333" s="56"/>
      <c r="P333" s="56"/>
      <c r="Q333" s="56"/>
      <c r="R333" s="56"/>
      <c r="S333" s="56"/>
      <c r="T333" s="57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</row>
    <row r="334" ht="15.75" customHeight="1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77"/>
      <c r="L334" s="77"/>
      <c r="M334" s="56"/>
      <c r="N334" s="56"/>
      <c r="O334" s="56"/>
      <c r="P334" s="56"/>
      <c r="Q334" s="56"/>
      <c r="R334" s="56"/>
      <c r="S334" s="56"/>
      <c r="T334" s="57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</row>
    <row r="335" ht="15.75" customHeight="1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77"/>
      <c r="L335" s="77"/>
      <c r="M335" s="56"/>
      <c r="N335" s="56"/>
      <c r="O335" s="56"/>
      <c r="P335" s="56"/>
      <c r="Q335" s="56"/>
      <c r="R335" s="56"/>
      <c r="S335" s="56"/>
      <c r="T335" s="57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</row>
    <row r="336" ht="15.75" customHeight="1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77"/>
      <c r="L336" s="77"/>
      <c r="M336" s="56"/>
      <c r="N336" s="56"/>
      <c r="O336" s="56"/>
      <c r="P336" s="56"/>
      <c r="Q336" s="56"/>
      <c r="R336" s="56"/>
      <c r="S336" s="56"/>
      <c r="T336" s="57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</row>
    <row r="337" ht="15.75" customHeight="1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77"/>
      <c r="L337" s="77"/>
      <c r="M337" s="56"/>
      <c r="N337" s="56"/>
      <c r="O337" s="56"/>
      <c r="P337" s="56"/>
      <c r="Q337" s="56"/>
      <c r="R337" s="56"/>
      <c r="S337" s="56"/>
      <c r="T337" s="57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</row>
    <row r="338" ht="15.75" customHeight="1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77"/>
      <c r="L338" s="77"/>
      <c r="M338" s="56"/>
      <c r="N338" s="56"/>
      <c r="O338" s="56"/>
      <c r="P338" s="56"/>
      <c r="Q338" s="56"/>
      <c r="R338" s="56"/>
      <c r="S338" s="56"/>
      <c r="T338" s="57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</row>
    <row r="339" ht="15.75" customHeight="1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77"/>
      <c r="L339" s="77"/>
      <c r="M339" s="56"/>
      <c r="N339" s="56"/>
      <c r="O339" s="56"/>
      <c r="P339" s="56"/>
      <c r="Q339" s="56"/>
      <c r="R339" s="56"/>
      <c r="S339" s="56"/>
      <c r="T339" s="57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</row>
    <row r="340" ht="15.75" customHeight="1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77"/>
      <c r="L340" s="77"/>
      <c r="M340" s="56"/>
      <c r="N340" s="56"/>
      <c r="O340" s="56"/>
      <c r="P340" s="56"/>
      <c r="Q340" s="56"/>
      <c r="R340" s="56"/>
      <c r="S340" s="56"/>
      <c r="T340" s="57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</row>
    <row r="341" ht="15.75" customHeight="1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77"/>
      <c r="L341" s="77"/>
      <c r="M341" s="56"/>
      <c r="N341" s="56"/>
      <c r="O341" s="56"/>
      <c r="P341" s="56"/>
      <c r="Q341" s="56"/>
      <c r="R341" s="56"/>
      <c r="S341" s="56"/>
      <c r="T341" s="57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</row>
    <row r="342" ht="15.75" customHeight="1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77"/>
      <c r="L342" s="77"/>
      <c r="M342" s="56"/>
      <c r="N342" s="56"/>
      <c r="O342" s="56"/>
      <c r="P342" s="56"/>
      <c r="Q342" s="56"/>
      <c r="R342" s="56"/>
      <c r="S342" s="56"/>
      <c r="T342" s="57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</row>
    <row r="343" ht="15.75" customHeight="1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77"/>
      <c r="L343" s="77"/>
      <c r="M343" s="56"/>
      <c r="N343" s="56"/>
      <c r="O343" s="56"/>
      <c r="P343" s="56"/>
      <c r="Q343" s="56"/>
      <c r="R343" s="56"/>
      <c r="S343" s="56"/>
      <c r="T343" s="57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</row>
    <row r="344" ht="15.75" customHeight="1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77"/>
      <c r="L344" s="77"/>
      <c r="M344" s="56"/>
      <c r="N344" s="56"/>
      <c r="O344" s="56"/>
      <c r="P344" s="56"/>
      <c r="Q344" s="56"/>
      <c r="R344" s="56"/>
      <c r="S344" s="56"/>
      <c r="T344" s="57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</row>
    <row r="345" ht="15.75" customHeight="1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77"/>
      <c r="L345" s="77"/>
      <c r="M345" s="56"/>
      <c r="N345" s="56"/>
      <c r="O345" s="56"/>
      <c r="P345" s="56"/>
      <c r="Q345" s="56"/>
      <c r="R345" s="56"/>
      <c r="S345" s="56"/>
      <c r="T345" s="57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</row>
    <row r="346" ht="15.75" customHeight="1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77"/>
      <c r="L346" s="77"/>
      <c r="M346" s="56"/>
      <c r="N346" s="56"/>
      <c r="O346" s="56"/>
      <c r="P346" s="56"/>
      <c r="Q346" s="56"/>
      <c r="R346" s="56"/>
      <c r="S346" s="56"/>
      <c r="T346" s="57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</row>
    <row r="347" ht="15.75" customHeight="1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77"/>
      <c r="L347" s="77"/>
      <c r="M347" s="56"/>
      <c r="N347" s="56"/>
      <c r="O347" s="56"/>
      <c r="P347" s="56"/>
      <c r="Q347" s="56"/>
      <c r="R347" s="56"/>
      <c r="S347" s="56"/>
      <c r="T347" s="57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</row>
    <row r="348" ht="15.75" customHeight="1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77"/>
      <c r="L348" s="77"/>
      <c r="M348" s="56"/>
      <c r="N348" s="56"/>
      <c r="O348" s="56"/>
      <c r="P348" s="56"/>
      <c r="Q348" s="56"/>
      <c r="R348" s="56"/>
      <c r="S348" s="56"/>
      <c r="T348" s="57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</row>
    <row r="349" ht="15.75" customHeight="1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77"/>
      <c r="L349" s="77"/>
      <c r="M349" s="56"/>
      <c r="N349" s="56"/>
      <c r="O349" s="56"/>
      <c r="P349" s="56"/>
      <c r="Q349" s="56"/>
      <c r="R349" s="56"/>
      <c r="S349" s="56"/>
      <c r="T349" s="57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</row>
    <row r="350" ht="15.75" customHeight="1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77"/>
      <c r="L350" s="77"/>
      <c r="M350" s="56"/>
      <c r="N350" s="56"/>
      <c r="O350" s="56"/>
      <c r="P350" s="56"/>
      <c r="Q350" s="56"/>
      <c r="R350" s="56"/>
      <c r="S350" s="56"/>
      <c r="T350" s="57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</row>
    <row r="351" ht="15.75" customHeight="1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77"/>
      <c r="L351" s="77"/>
      <c r="M351" s="56"/>
      <c r="N351" s="56"/>
      <c r="O351" s="56"/>
      <c r="P351" s="56"/>
      <c r="Q351" s="56"/>
      <c r="R351" s="56"/>
      <c r="S351" s="56"/>
      <c r="T351" s="57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</row>
    <row r="352" ht="15.75" customHeight="1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77"/>
      <c r="L352" s="77"/>
      <c r="M352" s="56"/>
      <c r="N352" s="56"/>
      <c r="O352" s="56"/>
      <c r="P352" s="56"/>
      <c r="Q352" s="56"/>
      <c r="R352" s="56"/>
      <c r="S352" s="56"/>
      <c r="T352" s="57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</row>
    <row r="353" ht="15.75" customHeight="1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77"/>
      <c r="L353" s="77"/>
      <c r="M353" s="56"/>
      <c r="N353" s="56"/>
      <c r="O353" s="56"/>
      <c r="P353" s="56"/>
      <c r="Q353" s="56"/>
      <c r="R353" s="56"/>
      <c r="S353" s="56"/>
      <c r="T353" s="57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</row>
    <row r="354" ht="15.75" customHeight="1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77"/>
      <c r="L354" s="77"/>
      <c r="M354" s="56"/>
      <c r="N354" s="56"/>
      <c r="O354" s="56"/>
      <c r="P354" s="56"/>
      <c r="Q354" s="56"/>
      <c r="R354" s="56"/>
      <c r="S354" s="56"/>
      <c r="T354" s="57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</row>
    <row r="355" ht="15.75" customHeight="1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77"/>
      <c r="L355" s="77"/>
      <c r="M355" s="56"/>
      <c r="N355" s="56"/>
      <c r="O355" s="56"/>
      <c r="P355" s="56"/>
      <c r="Q355" s="56"/>
      <c r="R355" s="56"/>
      <c r="S355" s="56"/>
      <c r="T355" s="57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</row>
    <row r="356" ht="15.75" customHeight="1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77"/>
      <c r="L356" s="77"/>
      <c r="M356" s="56"/>
      <c r="N356" s="56"/>
      <c r="O356" s="56"/>
      <c r="P356" s="56"/>
      <c r="Q356" s="56"/>
      <c r="R356" s="56"/>
      <c r="S356" s="56"/>
      <c r="T356" s="57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</row>
    <row r="357" ht="15.75" customHeight="1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77"/>
      <c r="L357" s="77"/>
      <c r="M357" s="56"/>
      <c r="N357" s="56"/>
      <c r="O357" s="56"/>
      <c r="P357" s="56"/>
      <c r="Q357" s="56"/>
      <c r="R357" s="56"/>
      <c r="S357" s="56"/>
      <c r="T357" s="57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</row>
    <row r="358" ht="15.75" customHeight="1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77"/>
      <c r="L358" s="77"/>
      <c r="M358" s="56"/>
      <c r="N358" s="56"/>
      <c r="O358" s="56"/>
      <c r="P358" s="56"/>
      <c r="Q358" s="56"/>
      <c r="R358" s="56"/>
      <c r="S358" s="56"/>
      <c r="T358" s="57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</row>
    <row r="359" ht="15.75" customHeight="1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77"/>
      <c r="L359" s="77"/>
      <c r="M359" s="56"/>
      <c r="N359" s="56"/>
      <c r="O359" s="56"/>
      <c r="P359" s="56"/>
      <c r="Q359" s="56"/>
      <c r="R359" s="56"/>
      <c r="S359" s="56"/>
      <c r="T359" s="57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</row>
    <row r="360" ht="15.75" customHeight="1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77"/>
      <c r="L360" s="77"/>
      <c r="M360" s="56"/>
      <c r="N360" s="56"/>
      <c r="O360" s="56"/>
      <c r="P360" s="56"/>
      <c r="Q360" s="56"/>
      <c r="R360" s="56"/>
      <c r="S360" s="56"/>
      <c r="T360" s="57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</row>
    <row r="361" ht="15.75" customHeight="1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77"/>
      <c r="L361" s="77"/>
      <c r="M361" s="56"/>
      <c r="N361" s="56"/>
      <c r="O361" s="56"/>
      <c r="P361" s="56"/>
      <c r="Q361" s="56"/>
      <c r="R361" s="56"/>
      <c r="S361" s="56"/>
      <c r="T361" s="57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</row>
    <row r="362" ht="15.75" customHeight="1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77"/>
      <c r="L362" s="77"/>
      <c r="M362" s="56"/>
      <c r="N362" s="56"/>
      <c r="O362" s="56"/>
      <c r="P362" s="56"/>
      <c r="Q362" s="56"/>
      <c r="R362" s="56"/>
      <c r="S362" s="56"/>
      <c r="T362" s="57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</row>
    <row r="363" ht="15.75" customHeight="1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77"/>
      <c r="L363" s="77"/>
      <c r="M363" s="56"/>
      <c r="N363" s="56"/>
      <c r="O363" s="56"/>
      <c r="P363" s="56"/>
      <c r="Q363" s="56"/>
      <c r="R363" s="56"/>
      <c r="S363" s="56"/>
      <c r="T363" s="57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</row>
    <row r="364" ht="15.75" customHeight="1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77"/>
      <c r="L364" s="77"/>
      <c r="M364" s="56"/>
      <c r="N364" s="56"/>
      <c r="O364" s="56"/>
      <c r="P364" s="56"/>
      <c r="Q364" s="56"/>
      <c r="R364" s="56"/>
      <c r="S364" s="56"/>
      <c r="T364" s="57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</row>
    <row r="365" ht="15.75" customHeight="1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77"/>
      <c r="L365" s="77"/>
      <c r="M365" s="56"/>
      <c r="N365" s="56"/>
      <c r="O365" s="56"/>
      <c r="P365" s="56"/>
      <c r="Q365" s="56"/>
      <c r="R365" s="56"/>
      <c r="S365" s="56"/>
      <c r="T365" s="57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</row>
    <row r="366" ht="15.75" customHeight="1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77"/>
      <c r="L366" s="77"/>
      <c r="M366" s="56"/>
      <c r="N366" s="56"/>
      <c r="O366" s="56"/>
      <c r="P366" s="56"/>
      <c r="Q366" s="56"/>
      <c r="R366" s="56"/>
      <c r="S366" s="56"/>
      <c r="T366" s="57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</row>
    <row r="367" ht="15.75" customHeight="1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77"/>
      <c r="L367" s="77"/>
      <c r="M367" s="56"/>
      <c r="N367" s="56"/>
      <c r="O367" s="56"/>
      <c r="P367" s="56"/>
      <c r="Q367" s="56"/>
      <c r="R367" s="56"/>
      <c r="S367" s="56"/>
      <c r="T367" s="57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</row>
    <row r="368" ht="15.75" customHeight="1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77"/>
      <c r="L368" s="77"/>
      <c r="M368" s="56"/>
      <c r="N368" s="56"/>
      <c r="O368" s="56"/>
      <c r="P368" s="56"/>
      <c r="Q368" s="56"/>
      <c r="R368" s="56"/>
      <c r="S368" s="56"/>
      <c r="T368" s="57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</row>
    <row r="369" ht="15.75" customHeight="1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77"/>
      <c r="L369" s="77"/>
      <c r="M369" s="56"/>
      <c r="N369" s="56"/>
      <c r="O369" s="56"/>
      <c r="P369" s="56"/>
      <c r="Q369" s="56"/>
      <c r="R369" s="56"/>
      <c r="S369" s="56"/>
      <c r="T369" s="57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</row>
    <row r="370" ht="15.75" customHeight="1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77"/>
      <c r="L370" s="77"/>
      <c r="M370" s="56"/>
      <c r="N370" s="56"/>
      <c r="O370" s="56"/>
      <c r="P370" s="56"/>
      <c r="Q370" s="56"/>
      <c r="R370" s="56"/>
      <c r="S370" s="56"/>
      <c r="T370" s="57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</row>
    <row r="371" ht="15.75" customHeight="1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77"/>
      <c r="L371" s="77"/>
      <c r="M371" s="56"/>
      <c r="N371" s="56"/>
      <c r="O371" s="56"/>
      <c r="P371" s="56"/>
      <c r="Q371" s="56"/>
      <c r="R371" s="56"/>
      <c r="S371" s="56"/>
      <c r="T371" s="57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</row>
    <row r="372" ht="15.75" customHeight="1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77"/>
      <c r="L372" s="77"/>
      <c r="M372" s="56"/>
      <c r="N372" s="56"/>
      <c r="O372" s="56"/>
      <c r="P372" s="56"/>
      <c r="Q372" s="56"/>
      <c r="R372" s="56"/>
      <c r="S372" s="56"/>
      <c r="T372" s="57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</row>
    <row r="373" ht="15.75" customHeight="1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77"/>
      <c r="L373" s="77"/>
      <c r="M373" s="56"/>
      <c r="N373" s="56"/>
      <c r="O373" s="56"/>
      <c r="P373" s="56"/>
      <c r="Q373" s="56"/>
      <c r="R373" s="56"/>
      <c r="S373" s="56"/>
      <c r="T373" s="57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</row>
    <row r="374" ht="15.75" customHeight="1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77"/>
      <c r="L374" s="77"/>
      <c r="M374" s="56"/>
      <c r="N374" s="56"/>
      <c r="O374" s="56"/>
      <c r="P374" s="56"/>
      <c r="Q374" s="56"/>
      <c r="R374" s="56"/>
      <c r="S374" s="56"/>
      <c r="T374" s="57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</row>
    <row r="375" ht="15.75" customHeight="1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77"/>
      <c r="L375" s="77"/>
      <c r="M375" s="56"/>
      <c r="N375" s="56"/>
      <c r="O375" s="56"/>
      <c r="P375" s="56"/>
      <c r="Q375" s="56"/>
      <c r="R375" s="56"/>
      <c r="S375" s="56"/>
      <c r="T375" s="57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</row>
    <row r="376" ht="15.75" customHeight="1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77"/>
      <c r="L376" s="77"/>
      <c r="M376" s="56"/>
      <c r="N376" s="56"/>
      <c r="O376" s="56"/>
      <c r="P376" s="56"/>
      <c r="Q376" s="56"/>
      <c r="R376" s="56"/>
      <c r="S376" s="56"/>
      <c r="T376" s="57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</row>
    <row r="377" ht="15.75" customHeight="1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77"/>
      <c r="L377" s="77"/>
      <c r="M377" s="56"/>
      <c r="N377" s="56"/>
      <c r="O377" s="56"/>
      <c r="P377" s="56"/>
      <c r="Q377" s="56"/>
      <c r="R377" s="56"/>
      <c r="S377" s="56"/>
      <c r="T377" s="57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</row>
    <row r="378" ht="15.75" customHeight="1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77"/>
      <c r="L378" s="77"/>
      <c r="M378" s="56"/>
      <c r="N378" s="56"/>
      <c r="O378" s="56"/>
      <c r="P378" s="56"/>
      <c r="Q378" s="56"/>
      <c r="R378" s="56"/>
      <c r="S378" s="56"/>
      <c r="T378" s="57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</row>
    <row r="379" ht="15.75" customHeight="1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77"/>
      <c r="L379" s="77"/>
      <c r="M379" s="56"/>
      <c r="N379" s="56"/>
      <c r="O379" s="56"/>
      <c r="P379" s="56"/>
      <c r="Q379" s="56"/>
      <c r="R379" s="56"/>
      <c r="S379" s="56"/>
      <c r="T379" s="57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</row>
    <row r="380" ht="15.75" customHeight="1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77"/>
      <c r="L380" s="77"/>
      <c r="M380" s="56"/>
      <c r="N380" s="56"/>
      <c r="O380" s="56"/>
      <c r="P380" s="56"/>
      <c r="Q380" s="56"/>
      <c r="R380" s="56"/>
      <c r="S380" s="56"/>
      <c r="T380" s="57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</row>
    <row r="381" ht="15.75" customHeight="1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77"/>
      <c r="L381" s="77"/>
      <c r="M381" s="56"/>
      <c r="N381" s="56"/>
      <c r="O381" s="56"/>
      <c r="P381" s="56"/>
      <c r="Q381" s="56"/>
      <c r="R381" s="56"/>
      <c r="S381" s="56"/>
      <c r="T381" s="57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</row>
    <row r="382" ht="15.75" customHeight="1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77"/>
      <c r="L382" s="77"/>
      <c r="M382" s="56"/>
      <c r="N382" s="56"/>
      <c r="O382" s="56"/>
      <c r="P382" s="56"/>
      <c r="Q382" s="56"/>
      <c r="R382" s="56"/>
      <c r="S382" s="56"/>
      <c r="T382" s="57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</row>
    <row r="383" ht="15.75" customHeight="1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77"/>
      <c r="L383" s="77"/>
      <c r="M383" s="56"/>
      <c r="N383" s="56"/>
      <c r="O383" s="56"/>
      <c r="P383" s="56"/>
      <c r="Q383" s="56"/>
      <c r="R383" s="56"/>
      <c r="S383" s="56"/>
      <c r="T383" s="57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</row>
    <row r="384" ht="15.75" customHeight="1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77"/>
      <c r="L384" s="77"/>
      <c r="M384" s="56"/>
      <c r="N384" s="56"/>
      <c r="O384" s="56"/>
      <c r="P384" s="56"/>
      <c r="Q384" s="56"/>
      <c r="R384" s="56"/>
      <c r="S384" s="56"/>
      <c r="T384" s="57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</row>
    <row r="385" ht="15.75" customHeight="1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77"/>
      <c r="L385" s="77"/>
      <c r="M385" s="56"/>
      <c r="N385" s="56"/>
      <c r="O385" s="56"/>
      <c r="P385" s="56"/>
      <c r="Q385" s="56"/>
      <c r="R385" s="56"/>
      <c r="S385" s="56"/>
      <c r="T385" s="57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</row>
    <row r="386" ht="15.75" customHeight="1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77"/>
      <c r="L386" s="77"/>
      <c r="M386" s="56"/>
      <c r="N386" s="56"/>
      <c r="O386" s="56"/>
      <c r="P386" s="56"/>
      <c r="Q386" s="56"/>
      <c r="R386" s="56"/>
      <c r="S386" s="56"/>
      <c r="T386" s="57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</row>
    <row r="387" ht="15.75" customHeight="1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77"/>
      <c r="L387" s="77"/>
      <c r="M387" s="56"/>
      <c r="N387" s="56"/>
      <c r="O387" s="56"/>
      <c r="P387" s="56"/>
      <c r="Q387" s="56"/>
      <c r="R387" s="56"/>
      <c r="S387" s="56"/>
      <c r="T387" s="57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</row>
    <row r="388" ht="15.75" customHeight="1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77"/>
      <c r="L388" s="77"/>
      <c r="M388" s="56"/>
      <c r="N388" s="56"/>
      <c r="O388" s="56"/>
      <c r="P388" s="56"/>
      <c r="Q388" s="56"/>
      <c r="R388" s="56"/>
      <c r="S388" s="56"/>
      <c r="T388" s="57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</row>
    <row r="389" ht="15.75" customHeight="1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77"/>
      <c r="L389" s="77"/>
      <c r="M389" s="56"/>
      <c r="N389" s="56"/>
      <c r="O389" s="56"/>
      <c r="P389" s="56"/>
      <c r="Q389" s="56"/>
      <c r="R389" s="56"/>
      <c r="S389" s="56"/>
      <c r="T389" s="57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</row>
    <row r="390" ht="15.75" customHeight="1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77"/>
      <c r="L390" s="77"/>
      <c r="M390" s="56"/>
      <c r="N390" s="56"/>
      <c r="O390" s="56"/>
      <c r="P390" s="56"/>
      <c r="Q390" s="56"/>
      <c r="R390" s="56"/>
      <c r="S390" s="56"/>
      <c r="T390" s="57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</row>
    <row r="391" ht="15.75" customHeight="1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77"/>
      <c r="L391" s="77"/>
      <c r="M391" s="56"/>
      <c r="N391" s="56"/>
      <c r="O391" s="56"/>
      <c r="P391" s="56"/>
      <c r="Q391" s="56"/>
      <c r="R391" s="56"/>
      <c r="S391" s="56"/>
      <c r="T391" s="57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</row>
    <row r="392" ht="15.75" customHeight="1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77"/>
      <c r="L392" s="77"/>
      <c r="M392" s="56"/>
      <c r="N392" s="56"/>
      <c r="O392" s="56"/>
      <c r="P392" s="56"/>
      <c r="Q392" s="56"/>
      <c r="R392" s="56"/>
      <c r="S392" s="56"/>
      <c r="T392" s="57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</row>
    <row r="393" ht="15.75" customHeight="1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77"/>
      <c r="L393" s="77"/>
      <c r="M393" s="56"/>
      <c r="N393" s="56"/>
      <c r="O393" s="56"/>
      <c r="P393" s="56"/>
      <c r="Q393" s="56"/>
      <c r="R393" s="56"/>
      <c r="S393" s="56"/>
      <c r="T393" s="57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</row>
    <row r="394" ht="15.75" customHeight="1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77"/>
      <c r="L394" s="77"/>
      <c r="M394" s="56"/>
      <c r="N394" s="56"/>
      <c r="O394" s="56"/>
      <c r="P394" s="56"/>
      <c r="Q394" s="56"/>
      <c r="R394" s="56"/>
      <c r="S394" s="56"/>
      <c r="T394" s="57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</row>
    <row r="395" ht="15.75" customHeight="1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77"/>
      <c r="L395" s="77"/>
      <c r="M395" s="56"/>
      <c r="N395" s="56"/>
      <c r="O395" s="56"/>
      <c r="P395" s="56"/>
      <c r="Q395" s="56"/>
      <c r="R395" s="56"/>
      <c r="S395" s="56"/>
      <c r="T395" s="57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</row>
    <row r="396" ht="15.75" customHeight="1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77"/>
      <c r="L396" s="77"/>
      <c r="M396" s="56"/>
      <c r="N396" s="56"/>
      <c r="O396" s="56"/>
      <c r="P396" s="56"/>
      <c r="Q396" s="56"/>
      <c r="R396" s="56"/>
      <c r="S396" s="56"/>
      <c r="T396" s="57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</row>
    <row r="397" ht="15.75" customHeight="1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77"/>
      <c r="L397" s="77"/>
      <c r="M397" s="56"/>
      <c r="N397" s="56"/>
      <c r="O397" s="56"/>
      <c r="P397" s="56"/>
      <c r="Q397" s="56"/>
      <c r="R397" s="56"/>
      <c r="S397" s="56"/>
      <c r="T397" s="57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</row>
    <row r="398" ht="15.75" customHeight="1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77"/>
      <c r="L398" s="77"/>
      <c r="M398" s="56"/>
      <c r="N398" s="56"/>
      <c r="O398" s="56"/>
      <c r="P398" s="56"/>
      <c r="Q398" s="56"/>
      <c r="R398" s="56"/>
      <c r="S398" s="56"/>
      <c r="T398" s="57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</row>
    <row r="399" ht="15.75" customHeight="1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77"/>
      <c r="L399" s="77"/>
      <c r="M399" s="56"/>
      <c r="N399" s="56"/>
      <c r="O399" s="56"/>
      <c r="P399" s="56"/>
      <c r="Q399" s="56"/>
      <c r="R399" s="56"/>
      <c r="S399" s="56"/>
      <c r="T399" s="57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</row>
    <row r="400" ht="15.75" customHeight="1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77"/>
      <c r="L400" s="77"/>
      <c r="M400" s="56"/>
      <c r="N400" s="56"/>
      <c r="O400" s="56"/>
      <c r="P400" s="56"/>
      <c r="Q400" s="56"/>
      <c r="R400" s="56"/>
      <c r="S400" s="56"/>
      <c r="T400" s="57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</row>
    <row r="401" ht="15.75" customHeight="1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77"/>
      <c r="L401" s="77"/>
      <c r="M401" s="56"/>
      <c r="N401" s="56"/>
      <c r="O401" s="56"/>
      <c r="P401" s="56"/>
      <c r="Q401" s="56"/>
      <c r="R401" s="56"/>
      <c r="S401" s="56"/>
      <c r="T401" s="57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</row>
    <row r="402" ht="15.75" customHeight="1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77"/>
      <c r="L402" s="77"/>
      <c r="M402" s="56"/>
      <c r="N402" s="56"/>
      <c r="O402" s="56"/>
      <c r="P402" s="56"/>
      <c r="Q402" s="56"/>
      <c r="R402" s="56"/>
      <c r="S402" s="56"/>
      <c r="T402" s="57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</row>
    <row r="403" ht="15.75" customHeight="1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77"/>
      <c r="L403" s="77"/>
      <c r="M403" s="56"/>
      <c r="N403" s="56"/>
      <c r="O403" s="56"/>
      <c r="P403" s="56"/>
      <c r="Q403" s="56"/>
      <c r="R403" s="56"/>
      <c r="S403" s="56"/>
      <c r="T403" s="57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</row>
    <row r="404" ht="15.75" customHeight="1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77"/>
      <c r="L404" s="77"/>
      <c r="M404" s="56"/>
      <c r="N404" s="56"/>
      <c r="O404" s="56"/>
      <c r="P404" s="56"/>
      <c r="Q404" s="56"/>
      <c r="R404" s="56"/>
      <c r="S404" s="56"/>
      <c r="T404" s="57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</row>
    <row r="405" ht="15.75" customHeight="1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77"/>
      <c r="L405" s="77"/>
      <c r="M405" s="56"/>
      <c r="N405" s="56"/>
      <c r="O405" s="56"/>
      <c r="P405" s="56"/>
      <c r="Q405" s="56"/>
      <c r="R405" s="56"/>
      <c r="S405" s="56"/>
      <c r="T405" s="57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</row>
    <row r="406" ht="15.75" customHeight="1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77"/>
      <c r="L406" s="77"/>
      <c r="M406" s="56"/>
      <c r="N406" s="56"/>
      <c r="O406" s="56"/>
      <c r="P406" s="56"/>
      <c r="Q406" s="56"/>
      <c r="R406" s="56"/>
      <c r="S406" s="56"/>
      <c r="T406" s="57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</row>
    <row r="407" ht="15.75" customHeight="1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77"/>
      <c r="L407" s="77"/>
      <c r="M407" s="56"/>
      <c r="N407" s="56"/>
      <c r="O407" s="56"/>
      <c r="P407" s="56"/>
      <c r="Q407" s="56"/>
      <c r="R407" s="56"/>
      <c r="S407" s="56"/>
      <c r="T407" s="57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</row>
    <row r="408" ht="15.75" customHeight="1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77"/>
      <c r="L408" s="77"/>
      <c r="M408" s="56"/>
      <c r="N408" s="56"/>
      <c r="O408" s="56"/>
      <c r="P408" s="56"/>
      <c r="Q408" s="56"/>
      <c r="R408" s="56"/>
      <c r="S408" s="56"/>
      <c r="T408" s="57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</row>
    <row r="409" ht="15.75" customHeight="1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77"/>
      <c r="L409" s="77"/>
      <c r="M409" s="56"/>
      <c r="N409" s="56"/>
      <c r="O409" s="56"/>
      <c r="P409" s="56"/>
      <c r="Q409" s="56"/>
      <c r="R409" s="56"/>
      <c r="S409" s="56"/>
      <c r="T409" s="57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</row>
    <row r="410" ht="15.75" customHeight="1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77"/>
      <c r="L410" s="77"/>
      <c r="M410" s="56"/>
      <c r="N410" s="56"/>
      <c r="O410" s="56"/>
      <c r="P410" s="56"/>
      <c r="Q410" s="56"/>
      <c r="R410" s="56"/>
      <c r="S410" s="56"/>
      <c r="T410" s="57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</row>
    <row r="411" ht="15.75" customHeight="1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77"/>
      <c r="L411" s="77"/>
      <c r="M411" s="56"/>
      <c r="N411" s="56"/>
      <c r="O411" s="56"/>
      <c r="P411" s="56"/>
      <c r="Q411" s="56"/>
      <c r="R411" s="56"/>
      <c r="S411" s="56"/>
      <c r="T411" s="57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</row>
    <row r="412" ht="15.75" customHeight="1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77"/>
      <c r="L412" s="77"/>
      <c r="M412" s="56"/>
      <c r="N412" s="56"/>
      <c r="O412" s="56"/>
      <c r="P412" s="56"/>
      <c r="Q412" s="56"/>
      <c r="R412" s="56"/>
      <c r="S412" s="56"/>
      <c r="T412" s="57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</row>
    <row r="413" ht="15.75" customHeight="1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77"/>
      <c r="L413" s="77"/>
      <c r="M413" s="56"/>
      <c r="N413" s="56"/>
      <c r="O413" s="56"/>
      <c r="P413" s="56"/>
      <c r="Q413" s="56"/>
      <c r="R413" s="56"/>
      <c r="S413" s="56"/>
      <c r="T413" s="57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</row>
    <row r="414" ht="15.75" customHeight="1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77"/>
      <c r="L414" s="77"/>
      <c r="M414" s="56"/>
      <c r="N414" s="56"/>
      <c r="O414" s="56"/>
      <c r="P414" s="56"/>
      <c r="Q414" s="56"/>
      <c r="R414" s="56"/>
      <c r="S414" s="56"/>
      <c r="T414" s="57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</row>
    <row r="415" ht="15.75" customHeight="1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77"/>
      <c r="L415" s="77"/>
      <c r="M415" s="56"/>
      <c r="N415" s="56"/>
      <c r="O415" s="56"/>
      <c r="P415" s="56"/>
      <c r="Q415" s="56"/>
      <c r="R415" s="56"/>
      <c r="S415" s="56"/>
      <c r="T415" s="57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</row>
    <row r="416" ht="15.75" customHeight="1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77"/>
      <c r="L416" s="77"/>
      <c r="M416" s="56"/>
      <c r="N416" s="56"/>
      <c r="O416" s="56"/>
      <c r="P416" s="56"/>
      <c r="Q416" s="56"/>
      <c r="R416" s="56"/>
      <c r="S416" s="56"/>
      <c r="T416" s="57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</row>
    <row r="417" ht="15.75" customHeight="1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77"/>
      <c r="L417" s="77"/>
      <c r="M417" s="56"/>
      <c r="N417" s="56"/>
      <c r="O417" s="56"/>
      <c r="P417" s="56"/>
      <c r="Q417" s="56"/>
      <c r="R417" s="56"/>
      <c r="S417" s="56"/>
      <c r="T417" s="57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</row>
    <row r="418" ht="15.75" customHeight="1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77"/>
      <c r="L418" s="77"/>
      <c r="M418" s="56"/>
      <c r="N418" s="56"/>
      <c r="O418" s="56"/>
      <c r="P418" s="56"/>
      <c r="Q418" s="56"/>
      <c r="R418" s="56"/>
      <c r="S418" s="56"/>
      <c r="T418" s="57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</row>
    <row r="419" ht="15.75" customHeight="1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77"/>
      <c r="L419" s="77"/>
      <c r="M419" s="56"/>
      <c r="N419" s="56"/>
      <c r="O419" s="56"/>
      <c r="P419" s="56"/>
      <c r="Q419" s="56"/>
      <c r="R419" s="56"/>
      <c r="S419" s="56"/>
      <c r="T419" s="57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</row>
    <row r="420" ht="15.75" customHeight="1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77"/>
      <c r="L420" s="77"/>
      <c r="M420" s="56"/>
      <c r="N420" s="56"/>
      <c r="O420" s="56"/>
      <c r="P420" s="56"/>
      <c r="Q420" s="56"/>
      <c r="R420" s="56"/>
      <c r="S420" s="56"/>
      <c r="T420" s="57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</row>
    <row r="421" ht="15.75" customHeight="1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77"/>
      <c r="L421" s="77"/>
      <c r="M421" s="56"/>
      <c r="N421" s="56"/>
      <c r="O421" s="56"/>
      <c r="P421" s="56"/>
      <c r="Q421" s="56"/>
      <c r="R421" s="56"/>
      <c r="S421" s="56"/>
      <c r="T421" s="57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</row>
    <row r="422" ht="15.75" customHeight="1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77"/>
      <c r="L422" s="77"/>
      <c r="M422" s="56"/>
      <c r="N422" s="56"/>
      <c r="O422" s="56"/>
      <c r="P422" s="56"/>
      <c r="Q422" s="56"/>
      <c r="R422" s="56"/>
      <c r="S422" s="56"/>
      <c r="T422" s="57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</row>
    <row r="423" ht="15.75" customHeight="1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77"/>
      <c r="L423" s="77"/>
      <c r="M423" s="56"/>
      <c r="N423" s="56"/>
      <c r="O423" s="56"/>
      <c r="P423" s="56"/>
      <c r="Q423" s="56"/>
      <c r="R423" s="56"/>
      <c r="S423" s="56"/>
      <c r="T423" s="57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</row>
    <row r="424" ht="15.75" customHeight="1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77"/>
      <c r="L424" s="77"/>
      <c r="M424" s="56"/>
      <c r="N424" s="56"/>
      <c r="O424" s="56"/>
      <c r="P424" s="56"/>
      <c r="Q424" s="56"/>
      <c r="R424" s="56"/>
      <c r="S424" s="56"/>
      <c r="T424" s="57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</row>
    <row r="425" ht="15.75" customHeight="1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77"/>
      <c r="L425" s="77"/>
      <c r="M425" s="56"/>
      <c r="N425" s="56"/>
      <c r="O425" s="56"/>
      <c r="P425" s="56"/>
      <c r="Q425" s="56"/>
      <c r="R425" s="56"/>
      <c r="S425" s="56"/>
      <c r="T425" s="57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</row>
    <row r="426" ht="15.75" customHeight="1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77"/>
      <c r="L426" s="77"/>
      <c r="M426" s="56"/>
      <c r="N426" s="56"/>
      <c r="O426" s="56"/>
      <c r="P426" s="56"/>
      <c r="Q426" s="56"/>
      <c r="R426" s="56"/>
      <c r="S426" s="56"/>
      <c r="T426" s="57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</row>
    <row r="427" ht="15.75" customHeight="1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77"/>
      <c r="L427" s="77"/>
      <c r="M427" s="56"/>
      <c r="N427" s="56"/>
      <c r="O427" s="56"/>
      <c r="P427" s="56"/>
      <c r="Q427" s="56"/>
      <c r="R427" s="56"/>
      <c r="S427" s="56"/>
      <c r="T427" s="57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</row>
    <row r="428" ht="15.75" customHeight="1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77"/>
      <c r="L428" s="77"/>
      <c r="M428" s="56"/>
      <c r="N428" s="56"/>
      <c r="O428" s="56"/>
      <c r="P428" s="56"/>
      <c r="Q428" s="56"/>
      <c r="R428" s="56"/>
      <c r="S428" s="56"/>
      <c r="T428" s="57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</row>
    <row r="429" ht="15.75" customHeight="1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77"/>
      <c r="L429" s="77"/>
      <c r="M429" s="56"/>
      <c r="N429" s="56"/>
      <c r="O429" s="56"/>
      <c r="P429" s="56"/>
      <c r="Q429" s="56"/>
      <c r="R429" s="56"/>
      <c r="S429" s="56"/>
      <c r="T429" s="57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</row>
    <row r="430" ht="15.75" customHeight="1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77"/>
      <c r="L430" s="77"/>
      <c r="M430" s="56"/>
      <c r="N430" s="56"/>
      <c r="O430" s="56"/>
      <c r="P430" s="56"/>
      <c r="Q430" s="56"/>
      <c r="R430" s="56"/>
      <c r="S430" s="56"/>
      <c r="T430" s="57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</row>
    <row r="431" ht="15.75" customHeight="1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77"/>
      <c r="L431" s="77"/>
      <c r="M431" s="56"/>
      <c r="N431" s="56"/>
      <c r="O431" s="56"/>
      <c r="P431" s="56"/>
      <c r="Q431" s="56"/>
      <c r="R431" s="56"/>
      <c r="S431" s="56"/>
      <c r="T431" s="57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</row>
    <row r="432" ht="15.75" customHeight="1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77"/>
      <c r="L432" s="77"/>
      <c r="M432" s="56"/>
      <c r="N432" s="56"/>
      <c r="O432" s="56"/>
      <c r="P432" s="56"/>
      <c r="Q432" s="56"/>
      <c r="R432" s="56"/>
      <c r="S432" s="56"/>
      <c r="T432" s="57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</row>
    <row r="433" ht="15.75" customHeight="1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77"/>
      <c r="L433" s="77"/>
      <c r="M433" s="56"/>
      <c r="N433" s="56"/>
      <c r="O433" s="56"/>
      <c r="P433" s="56"/>
      <c r="Q433" s="56"/>
      <c r="R433" s="56"/>
      <c r="S433" s="56"/>
      <c r="T433" s="57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</row>
    <row r="434" ht="15.75" customHeight="1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77"/>
      <c r="L434" s="77"/>
      <c r="M434" s="56"/>
      <c r="N434" s="56"/>
      <c r="O434" s="56"/>
      <c r="P434" s="56"/>
      <c r="Q434" s="56"/>
      <c r="R434" s="56"/>
      <c r="S434" s="56"/>
      <c r="T434" s="57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</row>
    <row r="435" ht="15.75" customHeight="1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77"/>
      <c r="L435" s="77"/>
      <c r="M435" s="56"/>
      <c r="N435" s="56"/>
      <c r="O435" s="56"/>
      <c r="P435" s="56"/>
      <c r="Q435" s="56"/>
      <c r="R435" s="56"/>
      <c r="S435" s="56"/>
      <c r="T435" s="57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</row>
    <row r="436" ht="15.75" customHeight="1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77"/>
      <c r="L436" s="77"/>
      <c r="M436" s="56"/>
      <c r="N436" s="56"/>
      <c r="O436" s="56"/>
      <c r="P436" s="56"/>
      <c r="Q436" s="56"/>
      <c r="R436" s="56"/>
      <c r="S436" s="56"/>
      <c r="T436" s="57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</row>
    <row r="437" ht="15.75" customHeight="1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77"/>
      <c r="L437" s="77"/>
      <c r="M437" s="56"/>
      <c r="N437" s="56"/>
      <c r="O437" s="56"/>
      <c r="P437" s="56"/>
      <c r="Q437" s="56"/>
      <c r="R437" s="56"/>
      <c r="S437" s="56"/>
      <c r="T437" s="57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</row>
    <row r="438" ht="15.75" customHeight="1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77"/>
      <c r="L438" s="77"/>
      <c r="M438" s="56"/>
      <c r="N438" s="56"/>
      <c r="O438" s="56"/>
      <c r="P438" s="56"/>
      <c r="Q438" s="56"/>
      <c r="R438" s="56"/>
      <c r="S438" s="56"/>
      <c r="T438" s="57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</row>
    <row r="439" ht="15.75" customHeight="1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77"/>
      <c r="L439" s="77"/>
      <c r="M439" s="56"/>
      <c r="N439" s="56"/>
      <c r="O439" s="56"/>
      <c r="P439" s="56"/>
      <c r="Q439" s="56"/>
      <c r="R439" s="56"/>
      <c r="S439" s="56"/>
      <c r="T439" s="57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</row>
    <row r="440" ht="15.75" customHeight="1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77"/>
      <c r="L440" s="77"/>
      <c r="M440" s="56"/>
      <c r="N440" s="56"/>
      <c r="O440" s="56"/>
      <c r="P440" s="56"/>
      <c r="Q440" s="56"/>
      <c r="R440" s="56"/>
      <c r="S440" s="56"/>
      <c r="T440" s="57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</row>
    <row r="441" ht="15.75" customHeight="1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77"/>
      <c r="L441" s="77"/>
      <c r="M441" s="56"/>
      <c r="N441" s="56"/>
      <c r="O441" s="56"/>
      <c r="P441" s="56"/>
      <c r="Q441" s="56"/>
      <c r="R441" s="56"/>
      <c r="S441" s="56"/>
      <c r="T441" s="57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</row>
    <row r="442" ht="15.75" customHeight="1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77"/>
      <c r="L442" s="77"/>
      <c r="M442" s="56"/>
      <c r="N442" s="56"/>
      <c r="O442" s="56"/>
      <c r="P442" s="56"/>
      <c r="Q442" s="56"/>
      <c r="R442" s="56"/>
      <c r="S442" s="56"/>
      <c r="T442" s="57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</row>
    <row r="443" ht="15.75" customHeight="1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77"/>
      <c r="L443" s="77"/>
      <c r="M443" s="56"/>
      <c r="N443" s="56"/>
      <c r="O443" s="56"/>
      <c r="P443" s="56"/>
      <c r="Q443" s="56"/>
      <c r="R443" s="56"/>
      <c r="S443" s="56"/>
      <c r="T443" s="57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</row>
    <row r="444" ht="15.75" customHeight="1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77"/>
      <c r="L444" s="77"/>
      <c r="M444" s="56"/>
      <c r="N444" s="56"/>
      <c r="O444" s="56"/>
      <c r="P444" s="56"/>
      <c r="Q444" s="56"/>
      <c r="R444" s="56"/>
      <c r="S444" s="56"/>
      <c r="T444" s="57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</row>
    <row r="445" ht="15.75" customHeight="1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77"/>
      <c r="L445" s="77"/>
      <c r="M445" s="56"/>
      <c r="N445" s="56"/>
      <c r="O445" s="56"/>
      <c r="P445" s="56"/>
      <c r="Q445" s="56"/>
      <c r="R445" s="56"/>
      <c r="S445" s="56"/>
      <c r="T445" s="57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</row>
    <row r="446" ht="15.75" customHeight="1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77"/>
      <c r="L446" s="77"/>
      <c r="M446" s="56"/>
      <c r="N446" s="56"/>
      <c r="O446" s="56"/>
      <c r="P446" s="56"/>
      <c r="Q446" s="56"/>
      <c r="R446" s="56"/>
      <c r="S446" s="56"/>
      <c r="T446" s="57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</row>
    <row r="447" ht="15.75" customHeight="1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77"/>
      <c r="L447" s="77"/>
      <c r="M447" s="56"/>
      <c r="N447" s="56"/>
      <c r="O447" s="56"/>
      <c r="P447" s="56"/>
      <c r="Q447" s="56"/>
      <c r="R447" s="56"/>
      <c r="S447" s="56"/>
      <c r="T447" s="57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</row>
    <row r="448" ht="15.75" customHeight="1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77"/>
      <c r="L448" s="77"/>
      <c r="M448" s="56"/>
      <c r="N448" s="56"/>
      <c r="O448" s="56"/>
      <c r="P448" s="56"/>
      <c r="Q448" s="56"/>
      <c r="R448" s="56"/>
      <c r="S448" s="56"/>
      <c r="T448" s="57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</row>
    <row r="449" ht="15.75" customHeight="1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77"/>
      <c r="L449" s="77"/>
      <c r="M449" s="56"/>
      <c r="N449" s="56"/>
      <c r="O449" s="56"/>
      <c r="P449" s="56"/>
      <c r="Q449" s="56"/>
      <c r="R449" s="56"/>
      <c r="S449" s="56"/>
      <c r="T449" s="57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</row>
    <row r="450" ht="15.75" customHeight="1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77"/>
      <c r="L450" s="77"/>
      <c r="M450" s="56"/>
      <c r="N450" s="56"/>
      <c r="O450" s="56"/>
      <c r="P450" s="56"/>
      <c r="Q450" s="56"/>
      <c r="R450" s="56"/>
      <c r="S450" s="56"/>
      <c r="T450" s="57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</row>
    <row r="451" ht="15.75" customHeight="1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77"/>
      <c r="L451" s="77"/>
      <c r="M451" s="56"/>
      <c r="N451" s="56"/>
      <c r="O451" s="56"/>
      <c r="P451" s="56"/>
      <c r="Q451" s="56"/>
      <c r="R451" s="56"/>
      <c r="S451" s="56"/>
      <c r="T451" s="57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</row>
    <row r="452" ht="15.75" customHeight="1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77"/>
      <c r="L452" s="77"/>
      <c r="M452" s="56"/>
      <c r="N452" s="56"/>
      <c r="O452" s="56"/>
      <c r="P452" s="56"/>
      <c r="Q452" s="56"/>
      <c r="R452" s="56"/>
      <c r="S452" s="56"/>
      <c r="T452" s="57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</row>
    <row r="453" ht="15.75" customHeight="1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77"/>
      <c r="L453" s="77"/>
      <c r="M453" s="56"/>
      <c r="N453" s="56"/>
      <c r="O453" s="56"/>
      <c r="P453" s="56"/>
      <c r="Q453" s="56"/>
      <c r="R453" s="56"/>
      <c r="S453" s="56"/>
      <c r="T453" s="57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</row>
    <row r="454" ht="15.75" customHeight="1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77"/>
      <c r="L454" s="77"/>
      <c r="M454" s="56"/>
      <c r="N454" s="56"/>
      <c r="O454" s="56"/>
      <c r="P454" s="56"/>
      <c r="Q454" s="56"/>
      <c r="R454" s="56"/>
      <c r="S454" s="56"/>
      <c r="T454" s="57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</row>
    <row r="455" ht="15.75" customHeight="1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77"/>
      <c r="L455" s="77"/>
      <c r="M455" s="56"/>
      <c r="N455" s="56"/>
      <c r="O455" s="56"/>
      <c r="P455" s="56"/>
      <c r="Q455" s="56"/>
      <c r="R455" s="56"/>
      <c r="S455" s="56"/>
      <c r="T455" s="57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</row>
    <row r="456" ht="15.75" customHeight="1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77"/>
      <c r="L456" s="77"/>
      <c r="M456" s="56"/>
      <c r="N456" s="56"/>
      <c r="O456" s="56"/>
      <c r="P456" s="56"/>
      <c r="Q456" s="56"/>
      <c r="R456" s="56"/>
      <c r="S456" s="56"/>
      <c r="T456" s="57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</row>
    <row r="457" ht="15.75" customHeight="1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77"/>
      <c r="L457" s="77"/>
      <c r="M457" s="56"/>
      <c r="N457" s="56"/>
      <c r="O457" s="56"/>
      <c r="P457" s="56"/>
      <c r="Q457" s="56"/>
      <c r="R457" s="56"/>
      <c r="S457" s="56"/>
      <c r="T457" s="57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</row>
    <row r="458" ht="15.75" customHeight="1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77"/>
      <c r="L458" s="77"/>
      <c r="M458" s="56"/>
      <c r="N458" s="56"/>
      <c r="O458" s="56"/>
      <c r="P458" s="56"/>
      <c r="Q458" s="56"/>
      <c r="R458" s="56"/>
      <c r="S458" s="56"/>
      <c r="T458" s="57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</row>
    <row r="459" ht="15.75" customHeight="1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77"/>
      <c r="L459" s="77"/>
      <c r="M459" s="56"/>
      <c r="N459" s="56"/>
      <c r="O459" s="56"/>
      <c r="P459" s="56"/>
      <c r="Q459" s="56"/>
      <c r="R459" s="56"/>
      <c r="S459" s="56"/>
      <c r="T459" s="57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</row>
    <row r="460" ht="15.75" customHeight="1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77"/>
      <c r="L460" s="77"/>
      <c r="M460" s="56"/>
      <c r="N460" s="56"/>
      <c r="O460" s="56"/>
      <c r="P460" s="56"/>
      <c r="Q460" s="56"/>
      <c r="R460" s="56"/>
      <c r="S460" s="56"/>
      <c r="T460" s="57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</row>
    <row r="461" ht="15.75" customHeight="1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77"/>
      <c r="L461" s="77"/>
      <c r="M461" s="56"/>
      <c r="N461" s="56"/>
      <c r="O461" s="56"/>
      <c r="P461" s="56"/>
      <c r="Q461" s="56"/>
      <c r="R461" s="56"/>
      <c r="S461" s="56"/>
      <c r="T461" s="57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</row>
    <row r="462" ht="15.75" customHeight="1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77"/>
      <c r="L462" s="77"/>
      <c r="M462" s="56"/>
      <c r="N462" s="56"/>
      <c r="O462" s="56"/>
      <c r="P462" s="56"/>
      <c r="Q462" s="56"/>
      <c r="R462" s="56"/>
      <c r="S462" s="56"/>
      <c r="T462" s="57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</row>
    <row r="463" ht="15.75" customHeight="1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77"/>
      <c r="L463" s="77"/>
      <c r="M463" s="56"/>
      <c r="N463" s="56"/>
      <c r="O463" s="56"/>
      <c r="P463" s="56"/>
      <c r="Q463" s="56"/>
      <c r="R463" s="56"/>
      <c r="S463" s="56"/>
      <c r="T463" s="57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</row>
    <row r="464" ht="15.75" customHeight="1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77"/>
      <c r="L464" s="77"/>
      <c r="M464" s="56"/>
      <c r="N464" s="56"/>
      <c r="O464" s="56"/>
      <c r="P464" s="56"/>
      <c r="Q464" s="56"/>
      <c r="R464" s="56"/>
      <c r="S464" s="56"/>
      <c r="T464" s="57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</row>
    <row r="465" ht="15.75" customHeight="1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77"/>
      <c r="L465" s="77"/>
      <c r="M465" s="56"/>
      <c r="N465" s="56"/>
      <c r="O465" s="56"/>
      <c r="P465" s="56"/>
      <c r="Q465" s="56"/>
      <c r="R465" s="56"/>
      <c r="S465" s="56"/>
      <c r="T465" s="57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</row>
    <row r="466" ht="15.75" customHeight="1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77"/>
      <c r="L466" s="77"/>
      <c r="M466" s="56"/>
      <c r="N466" s="56"/>
      <c r="O466" s="56"/>
      <c r="P466" s="56"/>
      <c r="Q466" s="56"/>
      <c r="R466" s="56"/>
      <c r="S466" s="56"/>
      <c r="T466" s="57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</row>
    <row r="467" ht="15.75" customHeight="1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77"/>
      <c r="L467" s="77"/>
      <c r="M467" s="56"/>
      <c r="N467" s="56"/>
      <c r="O467" s="56"/>
      <c r="P467" s="56"/>
      <c r="Q467" s="56"/>
      <c r="R467" s="56"/>
      <c r="S467" s="56"/>
      <c r="T467" s="57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</row>
    <row r="468" ht="15.75" customHeight="1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77"/>
      <c r="L468" s="77"/>
      <c r="M468" s="56"/>
      <c r="N468" s="56"/>
      <c r="O468" s="56"/>
      <c r="P468" s="56"/>
      <c r="Q468" s="56"/>
      <c r="R468" s="56"/>
      <c r="S468" s="56"/>
      <c r="T468" s="57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</row>
    <row r="469" ht="15.75" customHeight="1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77"/>
      <c r="L469" s="77"/>
      <c r="M469" s="56"/>
      <c r="N469" s="56"/>
      <c r="O469" s="56"/>
      <c r="P469" s="56"/>
      <c r="Q469" s="56"/>
      <c r="R469" s="56"/>
      <c r="S469" s="56"/>
      <c r="T469" s="57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</row>
    <row r="470" ht="15.75" customHeight="1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77"/>
      <c r="L470" s="77"/>
      <c r="M470" s="56"/>
      <c r="N470" s="56"/>
      <c r="O470" s="56"/>
      <c r="P470" s="56"/>
      <c r="Q470" s="56"/>
      <c r="R470" s="56"/>
      <c r="S470" s="56"/>
      <c r="T470" s="57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</row>
    <row r="471" ht="15.75" customHeight="1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77"/>
      <c r="L471" s="77"/>
      <c r="M471" s="56"/>
      <c r="N471" s="56"/>
      <c r="O471" s="56"/>
      <c r="P471" s="56"/>
      <c r="Q471" s="56"/>
      <c r="R471" s="56"/>
      <c r="S471" s="56"/>
      <c r="T471" s="57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</row>
    <row r="472" ht="15.75" customHeight="1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77"/>
      <c r="L472" s="77"/>
      <c r="M472" s="56"/>
      <c r="N472" s="56"/>
      <c r="O472" s="56"/>
      <c r="P472" s="56"/>
      <c r="Q472" s="56"/>
      <c r="R472" s="56"/>
      <c r="S472" s="56"/>
      <c r="T472" s="57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</row>
    <row r="473" ht="15.75" customHeight="1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77"/>
      <c r="L473" s="77"/>
      <c r="M473" s="56"/>
      <c r="N473" s="56"/>
      <c r="O473" s="56"/>
      <c r="P473" s="56"/>
      <c r="Q473" s="56"/>
      <c r="R473" s="56"/>
      <c r="S473" s="56"/>
      <c r="T473" s="57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</row>
    <row r="474" ht="15.75" customHeight="1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77"/>
      <c r="L474" s="77"/>
      <c r="M474" s="56"/>
      <c r="N474" s="56"/>
      <c r="O474" s="56"/>
      <c r="P474" s="56"/>
      <c r="Q474" s="56"/>
      <c r="R474" s="56"/>
      <c r="S474" s="56"/>
      <c r="T474" s="57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</row>
    <row r="475" ht="15.75" customHeight="1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77"/>
      <c r="L475" s="77"/>
      <c r="M475" s="56"/>
      <c r="N475" s="56"/>
      <c r="O475" s="56"/>
      <c r="P475" s="56"/>
      <c r="Q475" s="56"/>
      <c r="R475" s="56"/>
      <c r="S475" s="56"/>
      <c r="T475" s="57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</row>
    <row r="476" ht="15.75" customHeight="1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77"/>
      <c r="L476" s="77"/>
      <c r="M476" s="56"/>
      <c r="N476" s="56"/>
      <c r="O476" s="56"/>
      <c r="P476" s="56"/>
      <c r="Q476" s="56"/>
      <c r="R476" s="56"/>
      <c r="S476" s="56"/>
      <c r="T476" s="57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</row>
    <row r="477" ht="15.75" customHeight="1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77"/>
      <c r="L477" s="77"/>
      <c r="M477" s="56"/>
      <c r="N477" s="56"/>
      <c r="O477" s="56"/>
      <c r="P477" s="56"/>
      <c r="Q477" s="56"/>
      <c r="R477" s="56"/>
      <c r="S477" s="56"/>
      <c r="T477" s="57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</row>
    <row r="478" ht="15.75" customHeight="1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77"/>
      <c r="L478" s="77"/>
      <c r="M478" s="56"/>
      <c r="N478" s="56"/>
      <c r="O478" s="56"/>
      <c r="P478" s="56"/>
      <c r="Q478" s="56"/>
      <c r="R478" s="56"/>
      <c r="S478" s="56"/>
      <c r="T478" s="57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</row>
    <row r="479" ht="15.75" customHeight="1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77"/>
      <c r="L479" s="77"/>
      <c r="M479" s="56"/>
      <c r="N479" s="56"/>
      <c r="O479" s="56"/>
      <c r="P479" s="56"/>
      <c r="Q479" s="56"/>
      <c r="R479" s="56"/>
      <c r="S479" s="56"/>
      <c r="T479" s="57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</row>
    <row r="480" ht="15.75" customHeight="1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77"/>
      <c r="L480" s="77"/>
      <c r="M480" s="56"/>
      <c r="N480" s="56"/>
      <c r="O480" s="56"/>
      <c r="P480" s="56"/>
      <c r="Q480" s="56"/>
      <c r="R480" s="56"/>
      <c r="S480" s="56"/>
      <c r="T480" s="57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</row>
    <row r="481" ht="15.75" customHeight="1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77"/>
      <c r="L481" s="77"/>
      <c r="M481" s="56"/>
      <c r="N481" s="56"/>
      <c r="O481" s="56"/>
      <c r="P481" s="56"/>
      <c r="Q481" s="56"/>
      <c r="R481" s="56"/>
      <c r="S481" s="56"/>
      <c r="T481" s="57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</row>
    <row r="482" ht="15.75" customHeight="1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77"/>
      <c r="L482" s="77"/>
      <c r="M482" s="56"/>
      <c r="N482" s="56"/>
      <c r="O482" s="56"/>
      <c r="P482" s="56"/>
      <c r="Q482" s="56"/>
      <c r="R482" s="56"/>
      <c r="S482" s="56"/>
      <c r="T482" s="57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</row>
    <row r="483" ht="15.75" customHeight="1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77"/>
      <c r="L483" s="77"/>
      <c r="M483" s="56"/>
      <c r="N483" s="56"/>
      <c r="O483" s="56"/>
      <c r="P483" s="56"/>
      <c r="Q483" s="56"/>
      <c r="R483" s="56"/>
      <c r="S483" s="56"/>
      <c r="T483" s="57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</row>
    <row r="484" ht="15.75" customHeight="1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77"/>
      <c r="L484" s="77"/>
      <c r="M484" s="56"/>
      <c r="N484" s="56"/>
      <c r="O484" s="56"/>
      <c r="P484" s="56"/>
      <c r="Q484" s="56"/>
      <c r="R484" s="56"/>
      <c r="S484" s="56"/>
      <c r="T484" s="57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</row>
    <row r="485" ht="15.75" customHeight="1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77"/>
      <c r="L485" s="77"/>
      <c r="M485" s="56"/>
      <c r="N485" s="56"/>
      <c r="O485" s="56"/>
      <c r="P485" s="56"/>
      <c r="Q485" s="56"/>
      <c r="R485" s="56"/>
      <c r="S485" s="56"/>
      <c r="T485" s="57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</row>
    <row r="486" ht="15.75" customHeight="1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77"/>
      <c r="L486" s="77"/>
      <c r="M486" s="56"/>
      <c r="N486" s="56"/>
      <c r="O486" s="56"/>
      <c r="P486" s="56"/>
      <c r="Q486" s="56"/>
      <c r="R486" s="56"/>
      <c r="S486" s="56"/>
      <c r="T486" s="57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</row>
    <row r="487" ht="15.75" customHeight="1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77"/>
      <c r="L487" s="77"/>
      <c r="M487" s="56"/>
      <c r="N487" s="56"/>
      <c r="O487" s="56"/>
      <c r="P487" s="56"/>
      <c r="Q487" s="56"/>
      <c r="R487" s="56"/>
      <c r="S487" s="56"/>
      <c r="T487" s="57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</row>
    <row r="488" ht="15.75" customHeight="1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77"/>
      <c r="L488" s="77"/>
      <c r="M488" s="56"/>
      <c r="N488" s="56"/>
      <c r="O488" s="56"/>
      <c r="P488" s="56"/>
      <c r="Q488" s="56"/>
      <c r="R488" s="56"/>
      <c r="S488" s="56"/>
      <c r="T488" s="57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</row>
    <row r="489" ht="15.75" customHeight="1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77"/>
      <c r="L489" s="77"/>
      <c r="M489" s="56"/>
      <c r="N489" s="56"/>
      <c r="O489" s="56"/>
      <c r="P489" s="56"/>
      <c r="Q489" s="56"/>
      <c r="R489" s="56"/>
      <c r="S489" s="56"/>
      <c r="T489" s="57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</row>
    <row r="490" ht="15.75" customHeight="1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77"/>
      <c r="L490" s="77"/>
      <c r="M490" s="56"/>
      <c r="N490" s="56"/>
      <c r="O490" s="56"/>
      <c r="P490" s="56"/>
      <c r="Q490" s="56"/>
      <c r="R490" s="56"/>
      <c r="S490" s="56"/>
      <c r="T490" s="57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</row>
    <row r="491" ht="15.75" customHeight="1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77"/>
      <c r="L491" s="77"/>
      <c r="M491" s="56"/>
      <c r="N491" s="56"/>
      <c r="O491" s="56"/>
      <c r="P491" s="56"/>
      <c r="Q491" s="56"/>
      <c r="R491" s="56"/>
      <c r="S491" s="56"/>
      <c r="T491" s="57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</row>
    <row r="492" ht="15.75" customHeight="1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77"/>
      <c r="L492" s="77"/>
      <c r="M492" s="56"/>
      <c r="N492" s="56"/>
      <c r="O492" s="56"/>
      <c r="P492" s="56"/>
      <c r="Q492" s="56"/>
      <c r="R492" s="56"/>
      <c r="S492" s="56"/>
      <c r="T492" s="57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</row>
    <row r="493" ht="15.75" customHeight="1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77"/>
      <c r="L493" s="77"/>
      <c r="M493" s="56"/>
      <c r="N493" s="56"/>
      <c r="O493" s="56"/>
      <c r="P493" s="56"/>
      <c r="Q493" s="56"/>
      <c r="R493" s="56"/>
      <c r="S493" s="56"/>
      <c r="T493" s="57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</row>
    <row r="494" ht="15.75" customHeight="1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77"/>
      <c r="L494" s="77"/>
      <c r="M494" s="56"/>
      <c r="N494" s="56"/>
      <c r="O494" s="56"/>
      <c r="P494" s="56"/>
      <c r="Q494" s="56"/>
      <c r="R494" s="56"/>
      <c r="S494" s="56"/>
      <c r="T494" s="57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</row>
    <row r="495" ht="15.75" customHeight="1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77"/>
      <c r="L495" s="77"/>
      <c r="M495" s="56"/>
      <c r="N495" s="56"/>
      <c r="O495" s="56"/>
      <c r="P495" s="56"/>
      <c r="Q495" s="56"/>
      <c r="R495" s="56"/>
      <c r="S495" s="56"/>
      <c r="T495" s="57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</row>
    <row r="496" ht="15.75" customHeight="1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77"/>
      <c r="L496" s="77"/>
      <c r="M496" s="56"/>
      <c r="N496" s="56"/>
      <c r="O496" s="56"/>
      <c r="P496" s="56"/>
      <c r="Q496" s="56"/>
      <c r="R496" s="56"/>
      <c r="S496" s="56"/>
      <c r="T496" s="57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</row>
    <row r="497" ht="15.75" customHeight="1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77"/>
      <c r="L497" s="77"/>
      <c r="M497" s="56"/>
      <c r="N497" s="56"/>
      <c r="O497" s="56"/>
      <c r="P497" s="56"/>
      <c r="Q497" s="56"/>
      <c r="R497" s="56"/>
      <c r="S497" s="56"/>
      <c r="T497" s="57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</row>
    <row r="498" ht="15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77"/>
      <c r="L498" s="77"/>
      <c r="M498" s="56"/>
      <c r="N498" s="56"/>
      <c r="O498" s="56"/>
      <c r="P498" s="56"/>
      <c r="Q498" s="56"/>
      <c r="R498" s="56"/>
      <c r="S498" s="56"/>
      <c r="T498" s="57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</row>
    <row r="499" ht="15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77"/>
      <c r="L499" s="77"/>
      <c r="M499" s="56"/>
      <c r="N499" s="56"/>
      <c r="O499" s="56"/>
      <c r="P499" s="56"/>
      <c r="Q499" s="56"/>
      <c r="R499" s="56"/>
      <c r="S499" s="56"/>
      <c r="T499" s="57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</row>
    <row r="500" ht="15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77"/>
      <c r="L500" s="77"/>
      <c r="M500" s="56"/>
      <c r="N500" s="56"/>
      <c r="O500" s="56"/>
      <c r="P500" s="56"/>
      <c r="Q500" s="56"/>
      <c r="R500" s="56"/>
      <c r="S500" s="56"/>
      <c r="T500" s="57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</row>
    <row r="501" ht="15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77"/>
      <c r="L501" s="77"/>
      <c r="M501" s="56"/>
      <c r="N501" s="56"/>
      <c r="O501" s="56"/>
      <c r="P501" s="56"/>
      <c r="Q501" s="56"/>
      <c r="R501" s="56"/>
      <c r="S501" s="56"/>
      <c r="T501" s="57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</row>
    <row r="502" ht="15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77"/>
      <c r="L502" s="77"/>
      <c r="M502" s="56"/>
      <c r="N502" s="56"/>
      <c r="O502" s="56"/>
      <c r="P502" s="56"/>
      <c r="Q502" s="56"/>
      <c r="R502" s="56"/>
      <c r="S502" s="56"/>
      <c r="T502" s="57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</row>
    <row r="503" ht="15.75" customHeight="1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77"/>
      <c r="L503" s="77"/>
      <c r="M503" s="56"/>
      <c r="N503" s="56"/>
      <c r="O503" s="56"/>
      <c r="P503" s="56"/>
      <c r="Q503" s="56"/>
      <c r="R503" s="56"/>
      <c r="S503" s="56"/>
      <c r="T503" s="57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</row>
    <row r="504" ht="15.75" customHeight="1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77"/>
      <c r="L504" s="77"/>
      <c r="M504" s="56"/>
      <c r="N504" s="56"/>
      <c r="O504" s="56"/>
      <c r="P504" s="56"/>
      <c r="Q504" s="56"/>
      <c r="R504" s="56"/>
      <c r="S504" s="56"/>
      <c r="T504" s="57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</row>
    <row r="505" ht="15.75" customHeight="1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77"/>
      <c r="L505" s="77"/>
      <c r="M505" s="56"/>
      <c r="N505" s="56"/>
      <c r="O505" s="56"/>
      <c r="P505" s="56"/>
      <c r="Q505" s="56"/>
      <c r="R505" s="56"/>
      <c r="S505" s="56"/>
      <c r="T505" s="57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</row>
    <row r="506" ht="15.75" customHeight="1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77"/>
      <c r="L506" s="77"/>
      <c r="M506" s="56"/>
      <c r="N506" s="56"/>
      <c r="O506" s="56"/>
      <c r="P506" s="56"/>
      <c r="Q506" s="56"/>
      <c r="R506" s="56"/>
      <c r="S506" s="56"/>
      <c r="T506" s="57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</row>
    <row r="507" ht="15.75" customHeight="1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77"/>
      <c r="L507" s="77"/>
      <c r="M507" s="56"/>
      <c r="N507" s="56"/>
      <c r="O507" s="56"/>
      <c r="P507" s="56"/>
      <c r="Q507" s="56"/>
      <c r="R507" s="56"/>
      <c r="S507" s="56"/>
      <c r="T507" s="57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</row>
    <row r="508" ht="15.75" customHeight="1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77"/>
      <c r="L508" s="77"/>
      <c r="M508" s="56"/>
      <c r="N508" s="56"/>
      <c r="O508" s="56"/>
      <c r="P508" s="56"/>
      <c r="Q508" s="56"/>
      <c r="R508" s="56"/>
      <c r="S508" s="56"/>
      <c r="T508" s="57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</row>
    <row r="509" ht="15.75" customHeight="1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77"/>
      <c r="L509" s="77"/>
      <c r="M509" s="56"/>
      <c r="N509" s="56"/>
      <c r="O509" s="56"/>
      <c r="P509" s="56"/>
      <c r="Q509" s="56"/>
      <c r="R509" s="56"/>
      <c r="S509" s="56"/>
      <c r="T509" s="57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</row>
    <row r="510" ht="15.75" customHeight="1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77"/>
      <c r="L510" s="77"/>
      <c r="M510" s="56"/>
      <c r="N510" s="56"/>
      <c r="O510" s="56"/>
      <c r="P510" s="56"/>
      <c r="Q510" s="56"/>
      <c r="R510" s="56"/>
      <c r="S510" s="56"/>
      <c r="T510" s="57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</row>
    <row r="511" ht="15.75" customHeight="1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77"/>
      <c r="L511" s="77"/>
      <c r="M511" s="56"/>
      <c r="N511" s="56"/>
      <c r="O511" s="56"/>
      <c r="P511" s="56"/>
      <c r="Q511" s="56"/>
      <c r="R511" s="56"/>
      <c r="S511" s="56"/>
      <c r="T511" s="57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</row>
    <row r="512" ht="15.75" customHeight="1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77"/>
      <c r="L512" s="77"/>
      <c r="M512" s="56"/>
      <c r="N512" s="56"/>
      <c r="O512" s="56"/>
      <c r="P512" s="56"/>
      <c r="Q512" s="56"/>
      <c r="R512" s="56"/>
      <c r="S512" s="56"/>
      <c r="T512" s="57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</row>
    <row r="513" ht="15.75" customHeight="1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77"/>
      <c r="L513" s="77"/>
      <c r="M513" s="56"/>
      <c r="N513" s="56"/>
      <c r="O513" s="56"/>
      <c r="P513" s="56"/>
      <c r="Q513" s="56"/>
      <c r="R513" s="56"/>
      <c r="S513" s="56"/>
      <c r="T513" s="57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</row>
    <row r="514" ht="15.75" customHeight="1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77"/>
      <c r="L514" s="77"/>
      <c r="M514" s="56"/>
      <c r="N514" s="56"/>
      <c r="O514" s="56"/>
      <c r="P514" s="56"/>
      <c r="Q514" s="56"/>
      <c r="R514" s="56"/>
      <c r="S514" s="56"/>
      <c r="T514" s="57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</row>
    <row r="515" ht="15.75" customHeight="1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77"/>
      <c r="L515" s="77"/>
      <c r="M515" s="56"/>
      <c r="N515" s="56"/>
      <c r="O515" s="56"/>
      <c r="P515" s="56"/>
      <c r="Q515" s="56"/>
      <c r="R515" s="56"/>
      <c r="S515" s="56"/>
      <c r="T515" s="57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</row>
    <row r="516" ht="15.75" customHeight="1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77"/>
      <c r="L516" s="77"/>
      <c r="M516" s="56"/>
      <c r="N516" s="56"/>
      <c r="O516" s="56"/>
      <c r="P516" s="56"/>
      <c r="Q516" s="56"/>
      <c r="R516" s="56"/>
      <c r="S516" s="56"/>
      <c r="T516" s="57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</row>
    <row r="517" ht="15.75" customHeight="1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77"/>
      <c r="L517" s="77"/>
      <c r="M517" s="56"/>
      <c r="N517" s="56"/>
      <c r="O517" s="56"/>
      <c r="P517" s="56"/>
      <c r="Q517" s="56"/>
      <c r="R517" s="56"/>
      <c r="S517" s="56"/>
      <c r="T517" s="57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</row>
    <row r="518" ht="15.75" customHeight="1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77"/>
      <c r="L518" s="77"/>
      <c r="M518" s="56"/>
      <c r="N518" s="56"/>
      <c r="O518" s="56"/>
      <c r="P518" s="56"/>
      <c r="Q518" s="56"/>
      <c r="R518" s="56"/>
      <c r="S518" s="56"/>
      <c r="T518" s="57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</row>
    <row r="519" ht="15.75" customHeight="1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77"/>
      <c r="L519" s="77"/>
      <c r="M519" s="56"/>
      <c r="N519" s="56"/>
      <c r="O519" s="56"/>
      <c r="P519" s="56"/>
      <c r="Q519" s="56"/>
      <c r="R519" s="56"/>
      <c r="S519" s="56"/>
      <c r="T519" s="57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</row>
    <row r="520" ht="15.75" customHeight="1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77"/>
      <c r="L520" s="77"/>
      <c r="M520" s="56"/>
      <c r="N520" s="56"/>
      <c r="O520" s="56"/>
      <c r="P520" s="56"/>
      <c r="Q520" s="56"/>
      <c r="R520" s="56"/>
      <c r="S520" s="56"/>
      <c r="T520" s="57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</row>
    <row r="521" ht="15.75" customHeight="1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77"/>
      <c r="L521" s="77"/>
      <c r="M521" s="56"/>
      <c r="N521" s="56"/>
      <c r="O521" s="56"/>
      <c r="P521" s="56"/>
      <c r="Q521" s="56"/>
      <c r="R521" s="56"/>
      <c r="S521" s="56"/>
      <c r="T521" s="57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</row>
    <row r="522" ht="15.75" customHeight="1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77"/>
      <c r="L522" s="77"/>
      <c r="M522" s="56"/>
      <c r="N522" s="56"/>
      <c r="O522" s="56"/>
      <c r="P522" s="56"/>
      <c r="Q522" s="56"/>
      <c r="R522" s="56"/>
      <c r="S522" s="56"/>
      <c r="T522" s="57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</row>
    <row r="523" ht="15.75" customHeight="1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77"/>
      <c r="L523" s="77"/>
      <c r="M523" s="56"/>
      <c r="N523" s="56"/>
      <c r="O523" s="56"/>
      <c r="P523" s="56"/>
      <c r="Q523" s="56"/>
      <c r="R523" s="56"/>
      <c r="S523" s="56"/>
      <c r="T523" s="57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</row>
    <row r="524" ht="15.75" customHeight="1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77"/>
      <c r="L524" s="77"/>
      <c r="M524" s="56"/>
      <c r="N524" s="56"/>
      <c r="O524" s="56"/>
      <c r="P524" s="56"/>
      <c r="Q524" s="56"/>
      <c r="R524" s="56"/>
      <c r="S524" s="56"/>
      <c r="T524" s="57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</row>
    <row r="525" ht="15.75" customHeight="1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77"/>
      <c r="L525" s="77"/>
      <c r="M525" s="56"/>
      <c r="N525" s="56"/>
      <c r="O525" s="56"/>
      <c r="P525" s="56"/>
      <c r="Q525" s="56"/>
      <c r="R525" s="56"/>
      <c r="S525" s="56"/>
      <c r="T525" s="57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</row>
    <row r="526" ht="15.75" customHeight="1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77"/>
      <c r="L526" s="77"/>
      <c r="M526" s="56"/>
      <c r="N526" s="56"/>
      <c r="O526" s="56"/>
      <c r="P526" s="56"/>
      <c r="Q526" s="56"/>
      <c r="R526" s="56"/>
      <c r="S526" s="56"/>
      <c r="T526" s="57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</row>
    <row r="527" ht="15.75" customHeight="1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77"/>
      <c r="L527" s="77"/>
      <c r="M527" s="56"/>
      <c r="N527" s="56"/>
      <c r="O527" s="56"/>
      <c r="P527" s="56"/>
      <c r="Q527" s="56"/>
      <c r="R527" s="56"/>
      <c r="S527" s="56"/>
      <c r="T527" s="57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</row>
    <row r="528" ht="15.75" customHeight="1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77"/>
      <c r="L528" s="77"/>
      <c r="M528" s="56"/>
      <c r="N528" s="56"/>
      <c r="O528" s="56"/>
      <c r="P528" s="56"/>
      <c r="Q528" s="56"/>
      <c r="R528" s="56"/>
      <c r="S528" s="56"/>
      <c r="T528" s="57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</row>
    <row r="529" ht="15.75" customHeight="1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77"/>
      <c r="L529" s="77"/>
      <c r="M529" s="56"/>
      <c r="N529" s="56"/>
      <c r="O529" s="56"/>
      <c r="P529" s="56"/>
      <c r="Q529" s="56"/>
      <c r="R529" s="56"/>
      <c r="S529" s="56"/>
      <c r="T529" s="57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</row>
    <row r="530" ht="15.75" customHeight="1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77"/>
      <c r="L530" s="77"/>
      <c r="M530" s="56"/>
      <c r="N530" s="56"/>
      <c r="O530" s="56"/>
      <c r="P530" s="56"/>
      <c r="Q530" s="56"/>
      <c r="R530" s="56"/>
      <c r="S530" s="56"/>
      <c r="T530" s="57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</row>
    <row r="531" ht="15.75" customHeight="1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77"/>
      <c r="L531" s="77"/>
      <c r="M531" s="56"/>
      <c r="N531" s="56"/>
      <c r="O531" s="56"/>
      <c r="P531" s="56"/>
      <c r="Q531" s="56"/>
      <c r="R531" s="56"/>
      <c r="S531" s="56"/>
      <c r="T531" s="57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</row>
    <row r="532" ht="15.75" customHeight="1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77"/>
      <c r="L532" s="77"/>
      <c r="M532" s="56"/>
      <c r="N532" s="56"/>
      <c r="O532" s="56"/>
      <c r="P532" s="56"/>
      <c r="Q532" s="56"/>
      <c r="R532" s="56"/>
      <c r="S532" s="56"/>
      <c r="T532" s="57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</row>
    <row r="533" ht="15.75" customHeight="1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77"/>
      <c r="L533" s="77"/>
      <c r="M533" s="56"/>
      <c r="N533" s="56"/>
      <c r="O533" s="56"/>
      <c r="P533" s="56"/>
      <c r="Q533" s="56"/>
      <c r="R533" s="56"/>
      <c r="S533" s="56"/>
      <c r="T533" s="57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</row>
    <row r="534" ht="15.75" customHeight="1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77"/>
      <c r="L534" s="77"/>
      <c r="M534" s="56"/>
      <c r="N534" s="56"/>
      <c r="O534" s="56"/>
      <c r="P534" s="56"/>
      <c r="Q534" s="56"/>
      <c r="R534" s="56"/>
      <c r="S534" s="56"/>
      <c r="T534" s="57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</row>
    <row r="535" ht="15.75" customHeight="1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77"/>
      <c r="L535" s="77"/>
      <c r="M535" s="56"/>
      <c r="N535" s="56"/>
      <c r="O535" s="56"/>
      <c r="P535" s="56"/>
      <c r="Q535" s="56"/>
      <c r="R535" s="56"/>
      <c r="S535" s="56"/>
      <c r="T535" s="57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</row>
    <row r="536" ht="15.75" customHeight="1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77"/>
      <c r="L536" s="77"/>
      <c r="M536" s="56"/>
      <c r="N536" s="56"/>
      <c r="O536" s="56"/>
      <c r="P536" s="56"/>
      <c r="Q536" s="56"/>
      <c r="R536" s="56"/>
      <c r="S536" s="56"/>
      <c r="T536" s="57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</row>
    <row r="537" ht="15.75" customHeight="1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77"/>
      <c r="L537" s="77"/>
      <c r="M537" s="56"/>
      <c r="N537" s="56"/>
      <c r="O537" s="56"/>
      <c r="P537" s="56"/>
      <c r="Q537" s="56"/>
      <c r="R537" s="56"/>
      <c r="S537" s="56"/>
      <c r="T537" s="57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</row>
    <row r="538" ht="15.75" customHeight="1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77"/>
      <c r="L538" s="77"/>
      <c r="M538" s="56"/>
      <c r="N538" s="56"/>
      <c r="O538" s="56"/>
      <c r="P538" s="56"/>
      <c r="Q538" s="56"/>
      <c r="R538" s="56"/>
      <c r="S538" s="56"/>
      <c r="T538" s="57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</row>
    <row r="539" ht="15.75" customHeight="1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77"/>
      <c r="L539" s="77"/>
      <c r="M539" s="56"/>
      <c r="N539" s="56"/>
      <c r="O539" s="56"/>
      <c r="P539" s="56"/>
      <c r="Q539" s="56"/>
      <c r="R539" s="56"/>
      <c r="S539" s="56"/>
      <c r="T539" s="57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</row>
    <row r="540" ht="15.75" customHeight="1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77"/>
      <c r="L540" s="77"/>
      <c r="M540" s="56"/>
      <c r="N540" s="56"/>
      <c r="O540" s="56"/>
      <c r="P540" s="56"/>
      <c r="Q540" s="56"/>
      <c r="R540" s="56"/>
      <c r="S540" s="56"/>
      <c r="T540" s="57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</row>
    <row r="541" ht="15.75" customHeight="1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77"/>
      <c r="L541" s="77"/>
      <c r="M541" s="56"/>
      <c r="N541" s="56"/>
      <c r="O541" s="56"/>
      <c r="P541" s="56"/>
      <c r="Q541" s="56"/>
      <c r="R541" s="56"/>
      <c r="S541" s="56"/>
      <c r="T541" s="57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</row>
    <row r="542" ht="15.75" customHeight="1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77"/>
      <c r="L542" s="77"/>
      <c r="M542" s="56"/>
      <c r="N542" s="56"/>
      <c r="O542" s="56"/>
      <c r="P542" s="56"/>
      <c r="Q542" s="56"/>
      <c r="R542" s="56"/>
      <c r="S542" s="56"/>
      <c r="T542" s="57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</row>
    <row r="543" ht="15.75" customHeight="1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77"/>
      <c r="L543" s="77"/>
      <c r="M543" s="56"/>
      <c r="N543" s="56"/>
      <c r="O543" s="56"/>
      <c r="P543" s="56"/>
      <c r="Q543" s="56"/>
      <c r="R543" s="56"/>
      <c r="S543" s="56"/>
      <c r="T543" s="57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</row>
    <row r="544" ht="15.75" customHeight="1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77"/>
      <c r="L544" s="77"/>
      <c r="M544" s="56"/>
      <c r="N544" s="56"/>
      <c r="O544" s="56"/>
      <c r="P544" s="56"/>
      <c r="Q544" s="56"/>
      <c r="R544" s="56"/>
      <c r="S544" s="56"/>
      <c r="T544" s="57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</row>
    <row r="545" ht="15.75" customHeight="1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77"/>
      <c r="L545" s="77"/>
      <c r="M545" s="56"/>
      <c r="N545" s="56"/>
      <c r="O545" s="56"/>
      <c r="P545" s="56"/>
      <c r="Q545" s="56"/>
      <c r="R545" s="56"/>
      <c r="S545" s="56"/>
      <c r="T545" s="57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</row>
    <row r="546" ht="15.75" customHeight="1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77"/>
      <c r="L546" s="77"/>
      <c r="M546" s="56"/>
      <c r="N546" s="56"/>
      <c r="O546" s="56"/>
      <c r="P546" s="56"/>
      <c r="Q546" s="56"/>
      <c r="R546" s="56"/>
      <c r="S546" s="56"/>
      <c r="T546" s="57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</row>
    <row r="547" ht="15.75" customHeight="1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77"/>
      <c r="L547" s="77"/>
      <c r="M547" s="56"/>
      <c r="N547" s="56"/>
      <c r="O547" s="56"/>
      <c r="P547" s="56"/>
      <c r="Q547" s="56"/>
      <c r="R547" s="56"/>
      <c r="S547" s="56"/>
      <c r="T547" s="57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</row>
    <row r="548" ht="15.75" customHeight="1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77"/>
      <c r="L548" s="77"/>
      <c r="M548" s="56"/>
      <c r="N548" s="56"/>
      <c r="O548" s="56"/>
      <c r="P548" s="56"/>
      <c r="Q548" s="56"/>
      <c r="R548" s="56"/>
      <c r="S548" s="56"/>
      <c r="T548" s="57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</row>
    <row r="549" ht="15.75" customHeight="1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77"/>
      <c r="L549" s="77"/>
      <c r="M549" s="56"/>
      <c r="N549" s="56"/>
      <c r="O549" s="56"/>
      <c r="P549" s="56"/>
      <c r="Q549" s="56"/>
      <c r="R549" s="56"/>
      <c r="S549" s="56"/>
      <c r="T549" s="57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</row>
    <row r="550" ht="15.75" customHeight="1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77"/>
      <c r="L550" s="77"/>
      <c r="M550" s="56"/>
      <c r="N550" s="56"/>
      <c r="O550" s="56"/>
      <c r="P550" s="56"/>
      <c r="Q550" s="56"/>
      <c r="R550" s="56"/>
      <c r="S550" s="56"/>
      <c r="T550" s="57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</row>
    <row r="551" ht="15.75" customHeight="1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77"/>
      <c r="L551" s="77"/>
      <c r="M551" s="56"/>
      <c r="N551" s="56"/>
      <c r="O551" s="56"/>
      <c r="P551" s="56"/>
      <c r="Q551" s="56"/>
      <c r="R551" s="56"/>
      <c r="S551" s="56"/>
      <c r="T551" s="57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</row>
    <row r="552" ht="15.75" customHeight="1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77"/>
      <c r="L552" s="77"/>
      <c r="M552" s="56"/>
      <c r="N552" s="56"/>
      <c r="O552" s="56"/>
      <c r="P552" s="56"/>
      <c r="Q552" s="56"/>
      <c r="R552" s="56"/>
      <c r="S552" s="56"/>
      <c r="T552" s="57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</row>
    <row r="553" ht="15.75" customHeight="1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77"/>
      <c r="L553" s="77"/>
      <c r="M553" s="56"/>
      <c r="N553" s="56"/>
      <c r="O553" s="56"/>
      <c r="P553" s="56"/>
      <c r="Q553" s="56"/>
      <c r="R553" s="56"/>
      <c r="S553" s="56"/>
      <c r="T553" s="57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</row>
    <row r="554" ht="15.75" customHeight="1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77"/>
      <c r="L554" s="77"/>
      <c r="M554" s="56"/>
      <c r="N554" s="56"/>
      <c r="O554" s="56"/>
      <c r="P554" s="56"/>
      <c r="Q554" s="56"/>
      <c r="R554" s="56"/>
      <c r="S554" s="56"/>
      <c r="T554" s="57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</row>
    <row r="555" ht="15.75" customHeight="1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77"/>
      <c r="L555" s="77"/>
      <c r="M555" s="56"/>
      <c r="N555" s="56"/>
      <c r="O555" s="56"/>
      <c r="P555" s="56"/>
      <c r="Q555" s="56"/>
      <c r="R555" s="56"/>
      <c r="S555" s="56"/>
      <c r="T555" s="57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</row>
    <row r="556" ht="15.75" customHeight="1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77"/>
      <c r="L556" s="77"/>
      <c r="M556" s="56"/>
      <c r="N556" s="56"/>
      <c r="O556" s="56"/>
      <c r="P556" s="56"/>
      <c r="Q556" s="56"/>
      <c r="R556" s="56"/>
      <c r="S556" s="56"/>
      <c r="T556" s="57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</row>
    <row r="557" ht="15.75" customHeight="1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77"/>
      <c r="L557" s="77"/>
      <c r="M557" s="56"/>
      <c r="N557" s="56"/>
      <c r="O557" s="56"/>
      <c r="P557" s="56"/>
      <c r="Q557" s="56"/>
      <c r="R557" s="56"/>
      <c r="S557" s="56"/>
      <c r="T557" s="57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</row>
    <row r="558" ht="15.75" customHeight="1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77"/>
      <c r="L558" s="77"/>
      <c r="M558" s="56"/>
      <c r="N558" s="56"/>
      <c r="O558" s="56"/>
      <c r="P558" s="56"/>
      <c r="Q558" s="56"/>
      <c r="R558" s="56"/>
      <c r="S558" s="56"/>
      <c r="T558" s="57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</row>
    <row r="559" ht="15.75" customHeight="1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77"/>
      <c r="L559" s="77"/>
      <c r="M559" s="56"/>
      <c r="N559" s="56"/>
      <c r="O559" s="56"/>
      <c r="P559" s="56"/>
      <c r="Q559" s="56"/>
      <c r="R559" s="56"/>
      <c r="S559" s="56"/>
      <c r="T559" s="57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</row>
    <row r="560" ht="15.75" customHeight="1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77"/>
      <c r="L560" s="77"/>
      <c r="M560" s="56"/>
      <c r="N560" s="56"/>
      <c r="O560" s="56"/>
      <c r="P560" s="56"/>
      <c r="Q560" s="56"/>
      <c r="R560" s="56"/>
      <c r="S560" s="56"/>
      <c r="T560" s="57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</row>
    <row r="561" ht="15.75" customHeight="1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77"/>
      <c r="L561" s="77"/>
      <c r="M561" s="56"/>
      <c r="N561" s="56"/>
      <c r="O561" s="56"/>
      <c r="P561" s="56"/>
      <c r="Q561" s="56"/>
      <c r="R561" s="56"/>
      <c r="S561" s="56"/>
      <c r="T561" s="57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</row>
    <row r="562" ht="15.75" customHeight="1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77"/>
      <c r="L562" s="77"/>
      <c r="M562" s="56"/>
      <c r="N562" s="56"/>
      <c r="O562" s="56"/>
      <c r="P562" s="56"/>
      <c r="Q562" s="56"/>
      <c r="R562" s="56"/>
      <c r="S562" s="56"/>
      <c r="T562" s="57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</row>
    <row r="563" ht="15.75" customHeight="1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77"/>
      <c r="L563" s="77"/>
      <c r="M563" s="56"/>
      <c r="N563" s="56"/>
      <c r="O563" s="56"/>
      <c r="P563" s="56"/>
      <c r="Q563" s="56"/>
      <c r="R563" s="56"/>
      <c r="S563" s="56"/>
      <c r="T563" s="57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</row>
    <row r="564" ht="15.75" customHeight="1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77"/>
      <c r="L564" s="77"/>
      <c r="M564" s="56"/>
      <c r="N564" s="56"/>
      <c r="O564" s="56"/>
      <c r="P564" s="56"/>
      <c r="Q564" s="56"/>
      <c r="R564" s="56"/>
      <c r="S564" s="56"/>
      <c r="T564" s="57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</row>
    <row r="565" ht="15.75" customHeight="1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77"/>
      <c r="L565" s="77"/>
      <c r="M565" s="56"/>
      <c r="N565" s="56"/>
      <c r="O565" s="56"/>
      <c r="P565" s="56"/>
      <c r="Q565" s="56"/>
      <c r="R565" s="56"/>
      <c r="S565" s="56"/>
      <c r="T565" s="57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</row>
    <row r="566" ht="15.75" customHeight="1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77"/>
      <c r="L566" s="77"/>
      <c r="M566" s="56"/>
      <c r="N566" s="56"/>
      <c r="O566" s="56"/>
      <c r="P566" s="56"/>
      <c r="Q566" s="56"/>
      <c r="R566" s="56"/>
      <c r="S566" s="56"/>
      <c r="T566" s="57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</row>
    <row r="567" ht="15.75" customHeight="1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77"/>
      <c r="L567" s="77"/>
      <c r="M567" s="56"/>
      <c r="N567" s="56"/>
      <c r="O567" s="56"/>
      <c r="P567" s="56"/>
      <c r="Q567" s="56"/>
      <c r="R567" s="56"/>
      <c r="S567" s="56"/>
      <c r="T567" s="57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</row>
    <row r="568" ht="15.75" customHeight="1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77"/>
      <c r="L568" s="77"/>
      <c r="M568" s="56"/>
      <c r="N568" s="56"/>
      <c r="O568" s="56"/>
      <c r="P568" s="56"/>
      <c r="Q568" s="56"/>
      <c r="R568" s="56"/>
      <c r="S568" s="56"/>
      <c r="T568" s="57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</row>
    <row r="569" ht="15.75" customHeight="1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77"/>
      <c r="L569" s="77"/>
      <c r="M569" s="56"/>
      <c r="N569" s="56"/>
      <c r="O569" s="56"/>
      <c r="P569" s="56"/>
      <c r="Q569" s="56"/>
      <c r="R569" s="56"/>
      <c r="S569" s="56"/>
      <c r="T569" s="57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</row>
    <row r="570" ht="15.75" customHeight="1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77"/>
      <c r="L570" s="77"/>
      <c r="M570" s="56"/>
      <c r="N570" s="56"/>
      <c r="O570" s="56"/>
      <c r="P570" s="56"/>
      <c r="Q570" s="56"/>
      <c r="R570" s="56"/>
      <c r="S570" s="56"/>
      <c r="T570" s="57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</row>
    <row r="571" ht="15.75" customHeight="1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77"/>
      <c r="L571" s="77"/>
      <c r="M571" s="56"/>
      <c r="N571" s="56"/>
      <c r="O571" s="56"/>
      <c r="P571" s="56"/>
      <c r="Q571" s="56"/>
      <c r="R571" s="56"/>
      <c r="S571" s="56"/>
      <c r="T571" s="57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</row>
    <row r="572" ht="15.75" customHeight="1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77"/>
      <c r="L572" s="77"/>
      <c r="M572" s="56"/>
      <c r="N572" s="56"/>
      <c r="O572" s="56"/>
      <c r="P572" s="56"/>
      <c r="Q572" s="56"/>
      <c r="R572" s="56"/>
      <c r="S572" s="56"/>
      <c r="T572" s="57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</row>
    <row r="573" ht="15.75" customHeight="1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77"/>
      <c r="L573" s="77"/>
      <c r="M573" s="56"/>
      <c r="N573" s="56"/>
      <c r="O573" s="56"/>
      <c r="P573" s="56"/>
      <c r="Q573" s="56"/>
      <c r="R573" s="56"/>
      <c r="S573" s="56"/>
      <c r="T573" s="57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</row>
    <row r="574" ht="15.75" customHeight="1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77"/>
      <c r="L574" s="77"/>
      <c r="M574" s="56"/>
      <c r="N574" s="56"/>
      <c r="O574" s="56"/>
      <c r="P574" s="56"/>
      <c r="Q574" s="56"/>
      <c r="R574" s="56"/>
      <c r="S574" s="56"/>
      <c r="T574" s="57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</row>
    <row r="575" ht="15.75" customHeight="1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77"/>
      <c r="L575" s="77"/>
      <c r="M575" s="56"/>
      <c r="N575" s="56"/>
      <c r="O575" s="56"/>
      <c r="P575" s="56"/>
      <c r="Q575" s="56"/>
      <c r="R575" s="56"/>
      <c r="S575" s="56"/>
      <c r="T575" s="57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</row>
    <row r="576" ht="15.75" customHeight="1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77"/>
      <c r="L576" s="77"/>
      <c r="M576" s="56"/>
      <c r="N576" s="56"/>
      <c r="O576" s="56"/>
      <c r="P576" s="56"/>
      <c r="Q576" s="56"/>
      <c r="R576" s="56"/>
      <c r="S576" s="56"/>
      <c r="T576" s="57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</row>
    <row r="577" ht="15.75" customHeight="1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77"/>
      <c r="L577" s="77"/>
      <c r="M577" s="56"/>
      <c r="N577" s="56"/>
      <c r="O577" s="56"/>
      <c r="P577" s="56"/>
      <c r="Q577" s="56"/>
      <c r="R577" s="56"/>
      <c r="S577" s="56"/>
      <c r="T577" s="57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</row>
    <row r="578" ht="15.75" customHeight="1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77"/>
      <c r="L578" s="77"/>
      <c r="M578" s="56"/>
      <c r="N578" s="56"/>
      <c r="O578" s="56"/>
      <c r="P578" s="56"/>
      <c r="Q578" s="56"/>
      <c r="R578" s="56"/>
      <c r="S578" s="56"/>
      <c r="T578" s="57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</row>
    <row r="579" ht="15.75" customHeight="1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77"/>
      <c r="L579" s="77"/>
      <c r="M579" s="56"/>
      <c r="N579" s="56"/>
      <c r="O579" s="56"/>
      <c r="P579" s="56"/>
      <c r="Q579" s="56"/>
      <c r="R579" s="56"/>
      <c r="S579" s="56"/>
      <c r="T579" s="57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</row>
    <row r="580" ht="15.75" customHeight="1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77"/>
      <c r="L580" s="77"/>
      <c r="M580" s="56"/>
      <c r="N580" s="56"/>
      <c r="O580" s="56"/>
      <c r="P580" s="56"/>
      <c r="Q580" s="56"/>
      <c r="R580" s="56"/>
      <c r="S580" s="56"/>
      <c r="T580" s="57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</row>
    <row r="581" ht="15.75" customHeight="1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77"/>
      <c r="L581" s="77"/>
      <c r="M581" s="56"/>
      <c r="N581" s="56"/>
      <c r="O581" s="56"/>
      <c r="P581" s="56"/>
      <c r="Q581" s="56"/>
      <c r="R581" s="56"/>
      <c r="S581" s="56"/>
      <c r="T581" s="57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</row>
    <row r="582" ht="15.75" customHeight="1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77"/>
      <c r="L582" s="77"/>
      <c r="M582" s="56"/>
      <c r="N582" s="56"/>
      <c r="O582" s="56"/>
      <c r="P582" s="56"/>
      <c r="Q582" s="56"/>
      <c r="R582" s="56"/>
      <c r="S582" s="56"/>
      <c r="T582" s="57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</row>
    <row r="583" ht="15.75" customHeight="1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77"/>
      <c r="L583" s="77"/>
      <c r="M583" s="56"/>
      <c r="N583" s="56"/>
      <c r="O583" s="56"/>
      <c r="P583" s="56"/>
      <c r="Q583" s="56"/>
      <c r="R583" s="56"/>
      <c r="S583" s="56"/>
      <c r="T583" s="57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</row>
    <row r="584" ht="15.75" customHeight="1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77"/>
      <c r="L584" s="77"/>
      <c r="M584" s="56"/>
      <c r="N584" s="56"/>
      <c r="O584" s="56"/>
      <c r="P584" s="56"/>
      <c r="Q584" s="56"/>
      <c r="R584" s="56"/>
      <c r="S584" s="56"/>
      <c r="T584" s="57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</row>
    <row r="585" ht="15.75" customHeight="1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77"/>
      <c r="L585" s="77"/>
      <c r="M585" s="56"/>
      <c r="N585" s="56"/>
      <c r="O585" s="56"/>
      <c r="P585" s="56"/>
      <c r="Q585" s="56"/>
      <c r="R585" s="56"/>
      <c r="S585" s="56"/>
      <c r="T585" s="57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</row>
    <row r="586" ht="15.75" customHeight="1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77"/>
      <c r="L586" s="77"/>
      <c r="M586" s="56"/>
      <c r="N586" s="56"/>
      <c r="O586" s="56"/>
      <c r="P586" s="56"/>
      <c r="Q586" s="56"/>
      <c r="R586" s="56"/>
      <c r="S586" s="56"/>
      <c r="T586" s="57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</row>
    <row r="587" ht="15.75" customHeight="1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77"/>
      <c r="L587" s="77"/>
      <c r="M587" s="56"/>
      <c r="N587" s="56"/>
      <c r="O587" s="56"/>
      <c r="P587" s="56"/>
      <c r="Q587" s="56"/>
      <c r="R587" s="56"/>
      <c r="S587" s="56"/>
      <c r="T587" s="57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</row>
    <row r="588" ht="15.75" customHeight="1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77"/>
      <c r="L588" s="77"/>
      <c r="M588" s="56"/>
      <c r="N588" s="56"/>
      <c r="O588" s="56"/>
      <c r="P588" s="56"/>
      <c r="Q588" s="56"/>
      <c r="R588" s="56"/>
      <c r="S588" s="56"/>
      <c r="T588" s="57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</row>
    <row r="589" ht="15.75" customHeight="1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77"/>
      <c r="L589" s="77"/>
      <c r="M589" s="56"/>
      <c r="N589" s="56"/>
      <c r="O589" s="56"/>
      <c r="P589" s="56"/>
      <c r="Q589" s="56"/>
      <c r="R589" s="56"/>
      <c r="S589" s="56"/>
      <c r="T589" s="57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</row>
    <row r="590" ht="15.75" customHeight="1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77"/>
      <c r="L590" s="77"/>
      <c r="M590" s="56"/>
      <c r="N590" s="56"/>
      <c r="O590" s="56"/>
      <c r="P590" s="56"/>
      <c r="Q590" s="56"/>
      <c r="R590" s="56"/>
      <c r="S590" s="56"/>
      <c r="T590" s="57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</row>
    <row r="591" ht="15.75" customHeight="1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77"/>
      <c r="L591" s="77"/>
      <c r="M591" s="56"/>
      <c r="N591" s="56"/>
      <c r="O591" s="56"/>
      <c r="P591" s="56"/>
      <c r="Q591" s="56"/>
      <c r="R591" s="56"/>
      <c r="S591" s="56"/>
      <c r="T591" s="57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</row>
    <row r="592" ht="15.75" customHeight="1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77"/>
      <c r="L592" s="77"/>
      <c r="M592" s="56"/>
      <c r="N592" s="56"/>
      <c r="O592" s="56"/>
      <c r="P592" s="56"/>
      <c r="Q592" s="56"/>
      <c r="R592" s="56"/>
      <c r="S592" s="56"/>
      <c r="T592" s="57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</row>
    <row r="593" ht="15.75" customHeight="1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77"/>
      <c r="L593" s="77"/>
      <c r="M593" s="56"/>
      <c r="N593" s="56"/>
      <c r="O593" s="56"/>
      <c r="P593" s="56"/>
      <c r="Q593" s="56"/>
      <c r="R593" s="56"/>
      <c r="S593" s="56"/>
      <c r="T593" s="57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</row>
    <row r="594" ht="15.75" customHeight="1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77"/>
      <c r="L594" s="77"/>
      <c r="M594" s="56"/>
      <c r="N594" s="56"/>
      <c r="O594" s="56"/>
      <c r="P594" s="56"/>
      <c r="Q594" s="56"/>
      <c r="R594" s="56"/>
      <c r="S594" s="56"/>
      <c r="T594" s="57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</row>
    <row r="595" ht="15.75" customHeight="1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77"/>
      <c r="L595" s="77"/>
      <c r="M595" s="56"/>
      <c r="N595" s="56"/>
      <c r="O595" s="56"/>
      <c r="P595" s="56"/>
      <c r="Q595" s="56"/>
      <c r="R595" s="56"/>
      <c r="S595" s="56"/>
      <c r="T595" s="57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</row>
    <row r="596" ht="15.75" customHeight="1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77"/>
      <c r="L596" s="77"/>
      <c r="M596" s="56"/>
      <c r="N596" s="56"/>
      <c r="O596" s="56"/>
      <c r="P596" s="56"/>
      <c r="Q596" s="56"/>
      <c r="R596" s="56"/>
      <c r="S596" s="56"/>
      <c r="T596" s="57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</row>
    <row r="597" ht="15.75" customHeight="1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77"/>
      <c r="L597" s="77"/>
      <c r="M597" s="56"/>
      <c r="N597" s="56"/>
      <c r="O597" s="56"/>
      <c r="P597" s="56"/>
      <c r="Q597" s="56"/>
      <c r="R597" s="56"/>
      <c r="S597" s="56"/>
      <c r="T597" s="57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</row>
    <row r="598" ht="15.75" customHeight="1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77"/>
      <c r="L598" s="77"/>
      <c r="M598" s="56"/>
      <c r="N598" s="56"/>
      <c r="O598" s="56"/>
      <c r="P598" s="56"/>
      <c r="Q598" s="56"/>
      <c r="R598" s="56"/>
      <c r="S598" s="56"/>
      <c r="T598" s="57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</row>
    <row r="599" ht="15.75" customHeight="1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77"/>
      <c r="L599" s="77"/>
      <c r="M599" s="56"/>
      <c r="N599" s="56"/>
      <c r="O599" s="56"/>
      <c r="P599" s="56"/>
      <c r="Q599" s="56"/>
      <c r="R599" s="56"/>
      <c r="S599" s="56"/>
      <c r="T599" s="57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</row>
    <row r="600" ht="15.75" customHeight="1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77"/>
      <c r="L600" s="77"/>
      <c r="M600" s="56"/>
      <c r="N600" s="56"/>
      <c r="O600" s="56"/>
      <c r="P600" s="56"/>
      <c r="Q600" s="56"/>
      <c r="R600" s="56"/>
      <c r="S600" s="56"/>
      <c r="T600" s="57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</row>
    <row r="601" ht="15.75" customHeight="1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77"/>
      <c r="L601" s="77"/>
      <c r="M601" s="56"/>
      <c r="N601" s="56"/>
      <c r="O601" s="56"/>
      <c r="P601" s="56"/>
      <c r="Q601" s="56"/>
      <c r="R601" s="56"/>
      <c r="S601" s="56"/>
      <c r="T601" s="57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</row>
    <row r="602" ht="15.75" customHeight="1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77"/>
      <c r="L602" s="77"/>
      <c r="M602" s="56"/>
      <c r="N602" s="56"/>
      <c r="O602" s="56"/>
      <c r="P602" s="56"/>
      <c r="Q602" s="56"/>
      <c r="R602" s="56"/>
      <c r="S602" s="56"/>
      <c r="T602" s="57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</row>
    <row r="603" ht="15.75" customHeight="1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77"/>
      <c r="L603" s="77"/>
      <c r="M603" s="56"/>
      <c r="N603" s="56"/>
      <c r="O603" s="56"/>
      <c r="P603" s="56"/>
      <c r="Q603" s="56"/>
      <c r="R603" s="56"/>
      <c r="S603" s="56"/>
      <c r="T603" s="57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</row>
    <row r="604" ht="15.75" customHeight="1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77"/>
      <c r="L604" s="77"/>
      <c r="M604" s="56"/>
      <c r="N604" s="56"/>
      <c r="O604" s="56"/>
      <c r="P604" s="56"/>
      <c r="Q604" s="56"/>
      <c r="R604" s="56"/>
      <c r="S604" s="56"/>
      <c r="T604" s="57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</row>
    <row r="605" ht="15.75" customHeight="1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77"/>
      <c r="L605" s="77"/>
      <c r="M605" s="56"/>
      <c r="N605" s="56"/>
      <c r="O605" s="56"/>
      <c r="P605" s="56"/>
      <c r="Q605" s="56"/>
      <c r="R605" s="56"/>
      <c r="S605" s="56"/>
      <c r="T605" s="57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</row>
    <row r="606" ht="15.75" customHeight="1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77"/>
      <c r="L606" s="77"/>
      <c r="M606" s="56"/>
      <c r="N606" s="56"/>
      <c r="O606" s="56"/>
      <c r="P606" s="56"/>
      <c r="Q606" s="56"/>
      <c r="R606" s="56"/>
      <c r="S606" s="56"/>
      <c r="T606" s="57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</row>
    <row r="607" ht="15.75" customHeight="1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77"/>
      <c r="L607" s="77"/>
      <c r="M607" s="56"/>
      <c r="N607" s="56"/>
      <c r="O607" s="56"/>
      <c r="P607" s="56"/>
      <c r="Q607" s="56"/>
      <c r="R607" s="56"/>
      <c r="S607" s="56"/>
      <c r="T607" s="57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</row>
    <row r="608" ht="15.75" customHeight="1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77"/>
      <c r="L608" s="77"/>
      <c r="M608" s="56"/>
      <c r="N608" s="56"/>
      <c r="O608" s="56"/>
      <c r="P608" s="56"/>
      <c r="Q608" s="56"/>
      <c r="R608" s="56"/>
      <c r="S608" s="56"/>
      <c r="T608" s="57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</row>
    <row r="609" ht="15.75" customHeight="1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77"/>
      <c r="L609" s="77"/>
      <c r="M609" s="56"/>
      <c r="N609" s="56"/>
      <c r="O609" s="56"/>
      <c r="P609" s="56"/>
      <c r="Q609" s="56"/>
      <c r="R609" s="56"/>
      <c r="S609" s="56"/>
      <c r="T609" s="57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</row>
    <row r="610" ht="15.75" customHeight="1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77"/>
      <c r="L610" s="77"/>
      <c r="M610" s="56"/>
      <c r="N610" s="56"/>
      <c r="O610" s="56"/>
      <c r="P610" s="56"/>
      <c r="Q610" s="56"/>
      <c r="R610" s="56"/>
      <c r="S610" s="56"/>
      <c r="T610" s="57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</row>
    <row r="611" ht="15.75" customHeight="1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77"/>
      <c r="L611" s="77"/>
      <c r="M611" s="56"/>
      <c r="N611" s="56"/>
      <c r="O611" s="56"/>
      <c r="P611" s="56"/>
      <c r="Q611" s="56"/>
      <c r="R611" s="56"/>
      <c r="S611" s="56"/>
      <c r="T611" s="57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</row>
    <row r="612" ht="15.75" customHeight="1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77"/>
      <c r="L612" s="77"/>
      <c r="M612" s="56"/>
      <c r="N612" s="56"/>
      <c r="O612" s="56"/>
      <c r="P612" s="56"/>
      <c r="Q612" s="56"/>
      <c r="R612" s="56"/>
      <c r="S612" s="56"/>
      <c r="T612" s="57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</row>
    <row r="613" ht="15.75" customHeight="1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77"/>
      <c r="L613" s="77"/>
      <c r="M613" s="56"/>
      <c r="N613" s="56"/>
      <c r="O613" s="56"/>
      <c r="P613" s="56"/>
      <c r="Q613" s="56"/>
      <c r="R613" s="56"/>
      <c r="S613" s="56"/>
      <c r="T613" s="57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</row>
    <row r="614" ht="15.75" customHeight="1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77"/>
      <c r="L614" s="77"/>
      <c r="M614" s="56"/>
      <c r="N614" s="56"/>
      <c r="O614" s="56"/>
      <c r="P614" s="56"/>
      <c r="Q614" s="56"/>
      <c r="R614" s="56"/>
      <c r="S614" s="56"/>
      <c r="T614" s="57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</row>
    <row r="615" ht="15.75" customHeight="1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77"/>
      <c r="L615" s="77"/>
      <c r="M615" s="56"/>
      <c r="N615" s="56"/>
      <c r="O615" s="56"/>
      <c r="P615" s="56"/>
      <c r="Q615" s="56"/>
      <c r="R615" s="56"/>
      <c r="S615" s="56"/>
      <c r="T615" s="57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</row>
    <row r="616" ht="15.75" customHeight="1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77"/>
      <c r="L616" s="77"/>
      <c r="M616" s="56"/>
      <c r="N616" s="56"/>
      <c r="O616" s="56"/>
      <c r="P616" s="56"/>
      <c r="Q616" s="56"/>
      <c r="R616" s="56"/>
      <c r="S616" s="56"/>
      <c r="T616" s="57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</row>
    <row r="617" ht="15.75" customHeight="1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77"/>
      <c r="L617" s="77"/>
      <c r="M617" s="56"/>
      <c r="N617" s="56"/>
      <c r="O617" s="56"/>
      <c r="P617" s="56"/>
      <c r="Q617" s="56"/>
      <c r="R617" s="56"/>
      <c r="S617" s="56"/>
      <c r="T617" s="57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</row>
    <row r="618" ht="15.75" customHeight="1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77"/>
      <c r="L618" s="77"/>
      <c r="M618" s="56"/>
      <c r="N618" s="56"/>
      <c r="O618" s="56"/>
      <c r="P618" s="56"/>
      <c r="Q618" s="56"/>
      <c r="R618" s="56"/>
      <c r="S618" s="56"/>
      <c r="T618" s="57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</row>
    <row r="619" ht="15.75" customHeight="1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77"/>
      <c r="L619" s="77"/>
      <c r="M619" s="56"/>
      <c r="N619" s="56"/>
      <c r="O619" s="56"/>
      <c r="P619" s="56"/>
      <c r="Q619" s="56"/>
      <c r="R619" s="56"/>
      <c r="S619" s="56"/>
      <c r="T619" s="57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</row>
    <row r="620" ht="15.75" customHeight="1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77"/>
      <c r="L620" s="77"/>
      <c r="M620" s="56"/>
      <c r="N620" s="56"/>
      <c r="O620" s="56"/>
      <c r="P620" s="56"/>
      <c r="Q620" s="56"/>
      <c r="R620" s="56"/>
      <c r="S620" s="56"/>
      <c r="T620" s="57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</row>
    <row r="621" ht="15.75" customHeight="1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77"/>
      <c r="L621" s="77"/>
      <c r="M621" s="56"/>
      <c r="N621" s="56"/>
      <c r="O621" s="56"/>
      <c r="P621" s="56"/>
      <c r="Q621" s="56"/>
      <c r="R621" s="56"/>
      <c r="S621" s="56"/>
      <c r="T621" s="57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</row>
    <row r="622" ht="15.75" customHeight="1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77"/>
      <c r="L622" s="77"/>
      <c r="M622" s="56"/>
      <c r="N622" s="56"/>
      <c r="O622" s="56"/>
      <c r="P622" s="56"/>
      <c r="Q622" s="56"/>
      <c r="R622" s="56"/>
      <c r="S622" s="56"/>
      <c r="T622" s="57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</row>
    <row r="623" ht="15.75" customHeight="1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77"/>
      <c r="L623" s="77"/>
      <c r="M623" s="56"/>
      <c r="N623" s="56"/>
      <c r="O623" s="56"/>
      <c r="P623" s="56"/>
      <c r="Q623" s="56"/>
      <c r="R623" s="56"/>
      <c r="S623" s="56"/>
      <c r="T623" s="57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56"/>
      <c r="AJ623" s="56"/>
      <c r="AK623" s="56"/>
      <c r="AL623" s="56"/>
      <c r="AM623" s="56"/>
      <c r="AN623" s="56"/>
      <c r="AO623" s="56"/>
    </row>
    <row r="624" ht="15.75" customHeight="1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77"/>
      <c r="L624" s="77"/>
      <c r="M624" s="56"/>
      <c r="N624" s="56"/>
      <c r="O624" s="56"/>
      <c r="P624" s="56"/>
      <c r="Q624" s="56"/>
      <c r="R624" s="56"/>
      <c r="S624" s="56"/>
      <c r="T624" s="57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56"/>
      <c r="AJ624" s="56"/>
      <c r="AK624" s="56"/>
      <c r="AL624" s="56"/>
      <c r="AM624" s="56"/>
      <c r="AN624" s="56"/>
      <c r="AO624" s="56"/>
    </row>
    <row r="625" ht="15.75" customHeight="1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77"/>
      <c r="L625" s="77"/>
      <c r="M625" s="56"/>
      <c r="N625" s="56"/>
      <c r="O625" s="56"/>
      <c r="P625" s="56"/>
      <c r="Q625" s="56"/>
      <c r="R625" s="56"/>
      <c r="S625" s="56"/>
      <c r="T625" s="57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56"/>
      <c r="AJ625" s="56"/>
      <c r="AK625" s="56"/>
      <c r="AL625" s="56"/>
      <c r="AM625" s="56"/>
      <c r="AN625" s="56"/>
      <c r="AO625" s="56"/>
    </row>
    <row r="626" ht="15.75" customHeight="1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77"/>
      <c r="L626" s="77"/>
      <c r="M626" s="56"/>
      <c r="N626" s="56"/>
      <c r="O626" s="56"/>
      <c r="P626" s="56"/>
      <c r="Q626" s="56"/>
      <c r="R626" s="56"/>
      <c r="S626" s="56"/>
      <c r="T626" s="57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56"/>
      <c r="AJ626" s="56"/>
      <c r="AK626" s="56"/>
      <c r="AL626" s="56"/>
      <c r="AM626" s="56"/>
      <c r="AN626" s="56"/>
      <c r="AO626" s="56"/>
    </row>
    <row r="627" ht="15.75" customHeight="1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77"/>
      <c r="L627" s="77"/>
      <c r="M627" s="56"/>
      <c r="N627" s="56"/>
      <c r="O627" s="56"/>
      <c r="P627" s="56"/>
      <c r="Q627" s="56"/>
      <c r="R627" s="56"/>
      <c r="S627" s="56"/>
      <c r="T627" s="57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56"/>
      <c r="AJ627" s="56"/>
      <c r="AK627" s="56"/>
      <c r="AL627" s="56"/>
      <c r="AM627" s="56"/>
      <c r="AN627" s="56"/>
      <c r="AO627" s="56"/>
    </row>
    <row r="628" ht="15.75" customHeight="1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77"/>
      <c r="L628" s="77"/>
      <c r="M628" s="56"/>
      <c r="N628" s="56"/>
      <c r="O628" s="56"/>
      <c r="P628" s="56"/>
      <c r="Q628" s="56"/>
      <c r="R628" s="56"/>
      <c r="S628" s="56"/>
      <c r="T628" s="57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56"/>
      <c r="AJ628" s="56"/>
      <c r="AK628" s="56"/>
      <c r="AL628" s="56"/>
      <c r="AM628" s="56"/>
      <c r="AN628" s="56"/>
      <c r="AO628" s="56"/>
    </row>
    <row r="629" ht="15.75" customHeight="1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77"/>
      <c r="L629" s="77"/>
      <c r="M629" s="56"/>
      <c r="N629" s="56"/>
      <c r="O629" s="56"/>
      <c r="P629" s="56"/>
      <c r="Q629" s="56"/>
      <c r="R629" s="56"/>
      <c r="S629" s="56"/>
      <c r="T629" s="57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56"/>
      <c r="AJ629" s="56"/>
      <c r="AK629" s="56"/>
      <c r="AL629" s="56"/>
      <c r="AM629" s="56"/>
      <c r="AN629" s="56"/>
      <c r="AO629" s="56"/>
    </row>
    <row r="630" ht="15.75" customHeight="1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77"/>
      <c r="L630" s="77"/>
      <c r="M630" s="56"/>
      <c r="N630" s="56"/>
      <c r="O630" s="56"/>
      <c r="P630" s="56"/>
      <c r="Q630" s="56"/>
      <c r="R630" s="56"/>
      <c r="S630" s="56"/>
      <c r="T630" s="57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56"/>
      <c r="AJ630" s="56"/>
      <c r="AK630" s="56"/>
      <c r="AL630" s="56"/>
      <c r="AM630" s="56"/>
      <c r="AN630" s="56"/>
      <c r="AO630" s="56"/>
    </row>
    <row r="631" ht="15.75" customHeight="1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77"/>
      <c r="L631" s="77"/>
      <c r="M631" s="56"/>
      <c r="N631" s="56"/>
      <c r="O631" s="56"/>
      <c r="P631" s="56"/>
      <c r="Q631" s="56"/>
      <c r="R631" s="56"/>
      <c r="S631" s="56"/>
      <c r="T631" s="57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56"/>
      <c r="AJ631" s="56"/>
      <c r="AK631" s="56"/>
      <c r="AL631" s="56"/>
      <c r="AM631" s="56"/>
      <c r="AN631" s="56"/>
      <c r="AO631" s="56"/>
    </row>
    <row r="632" ht="15.75" customHeight="1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77"/>
      <c r="L632" s="77"/>
      <c r="M632" s="56"/>
      <c r="N632" s="56"/>
      <c r="O632" s="56"/>
      <c r="P632" s="56"/>
      <c r="Q632" s="56"/>
      <c r="R632" s="56"/>
      <c r="S632" s="56"/>
      <c r="T632" s="57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56"/>
      <c r="AJ632" s="56"/>
      <c r="AK632" s="56"/>
      <c r="AL632" s="56"/>
      <c r="AM632" s="56"/>
      <c r="AN632" s="56"/>
      <c r="AO632" s="56"/>
    </row>
    <row r="633" ht="15.75" customHeight="1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77"/>
      <c r="L633" s="77"/>
      <c r="M633" s="56"/>
      <c r="N633" s="56"/>
      <c r="O633" s="56"/>
      <c r="P633" s="56"/>
      <c r="Q633" s="56"/>
      <c r="R633" s="56"/>
      <c r="S633" s="56"/>
      <c r="T633" s="57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56"/>
      <c r="AJ633" s="56"/>
      <c r="AK633" s="56"/>
      <c r="AL633" s="56"/>
      <c r="AM633" s="56"/>
      <c r="AN633" s="56"/>
      <c r="AO633" s="56"/>
    </row>
    <row r="634" ht="15.75" customHeight="1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77"/>
      <c r="L634" s="77"/>
      <c r="M634" s="56"/>
      <c r="N634" s="56"/>
      <c r="O634" s="56"/>
      <c r="P634" s="56"/>
      <c r="Q634" s="56"/>
      <c r="R634" s="56"/>
      <c r="S634" s="56"/>
      <c r="T634" s="57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56"/>
      <c r="AJ634" s="56"/>
      <c r="AK634" s="56"/>
      <c r="AL634" s="56"/>
      <c r="AM634" s="56"/>
      <c r="AN634" s="56"/>
      <c r="AO634" s="56"/>
    </row>
    <row r="635" ht="15.75" customHeight="1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77"/>
      <c r="L635" s="77"/>
      <c r="M635" s="56"/>
      <c r="N635" s="56"/>
      <c r="O635" s="56"/>
      <c r="P635" s="56"/>
      <c r="Q635" s="56"/>
      <c r="R635" s="56"/>
      <c r="S635" s="56"/>
      <c r="T635" s="57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56"/>
      <c r="AJ635" s="56"/>
      <c r="AK635" s="56"/>
      <c r="AL635" s="56"/>
      <c r="AM635" s="56"/>
      <c r="AN635" s="56"/>
      <c r="AO635" s="56"/>
    </row>
    <row r="636" ht="15.75" customHeight="1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77"/>
      <c r="L636" s="77"/>
      <c r="M636" s="56"/>
      <c r="N636" s="56"/>
      <c r="O636" s="56"/>
      <c r="P636" s="56"/>
      <c r="Q636" s="56"/>
      <c r="R636" s="56"/>
      <c r="S636" s="56"/>
      <c r="T636" s="57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56"/>
      <c r="AJ636" s="56"/>
      <c r="AK636" s="56"/>
      <c r="AL636" s="56"/>
      <c r="AM636" s="56"/>
      <c r="AN636" s="56"/>
      <c r="AO636" s="56"/>
    </row>
    <row r="637" ht="15.75" customHeight="1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77"/>
      <c r="L637" s="77"/>
      <c r="M637" s="56"/>
      <c r="N637" s="56"/>
      <c r="O637" s="56"/>
      <c r="P637" s="56"/>
      <c r="Q637" s="56"/>
      <c r="R637" s="56"/>
      <c r="S637" s="56"/>
      <c r="T637" s="57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56"/>
      <c r="AJ637" s="56"/>
      <c r="AK637" s="56"/>
      <c r="AL637" s="56"/>
      <c r="AM637" s="56"/>
      <c r="AN637" s="56"/>
      <c r="AO637" s="56"/>
    </row>
    <row r="638" ht="15.75" customHeight="1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77"/>
      <c r="L638" s="77"/>
      <c r="M638" s="56"/>
      <c r="N638" s="56"/>
      <c r="O638" s="56"/>
      <c r="P638" s="56"/>
      <c r="Q638" s="56"/>
      <c r="R638" s="56"/>
      <c r="S638" s="56"/>
      <c r="T638" s="57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56"/>
      <c r="AJ638" s="56"/>
      <c r="AK638" s="56"/>
      <c r="AL638" s="56"/>
      <c r="AM638" s="56"/>
      <c r="AN638" s="56"/>
      <c r="AO638" s="56"/>
    </row>
    <row r="639" ht="15.75" customHeight="1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77"/>
      <c r="L639" s="77"/>
      <c r="M639" s="56"/>
      <c r="N639" s="56"/>
      <c r="O639" s="56"/>
      <c r="P639" s="56"/>
      <c r="Q639" s="56"/>
      <c r="R639" s="56"/>
      <c r="S639" s="56"/>
      <c r="T639" s="57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56"/>
      <c r="AJ639" s="56"/>
      <c r="AK639" s="56"/>
      <c r="AL639" s="56"/>
      <c r="AM639" s="56"/>
      <c r="AN639" s="56"/>
      <c r="AO639" s="56"/>
    </row>
    <row r="640" ht="15.75" customHeight="1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77"/>
      <c r="L640" s="77"/>
      <c r="M640" s="56"/>
      <c r="N640" s="56"/>
      <c r="O640" s="56"/>
      <c r="P640" s="56"/>
      <c r="Q640" s="56"/>
      <c r="R640" s="56"/>
      <c r="S640" s="56"/>
      <c r="T640" s="57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56"/>
      <c r="AJ640" s="56"/>
      <c r="AK640" s="56"/>
      <c r="AL640" s="56"/>
      <c r="AM640" s="56"/>
      <c r="AN640" s="56"/>
      <c r="AO640" s="56"/>
    </row>
    <row r="641" ht="15.75" customHeight="1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77"/>
      <c r="L641" s="77"/>
      <c r="M641" s="56"/>
      <c r="N641" s="56"/>
      <c r="O641" s="56"/>
      <c r="P641" s="56"/>
      <c r="Q641" s="56"/>
      <c r="R641" s="56"/>
      <c r="S641" s="56"/>
      <c r="T641" s="57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56"/>
      <c r="AJ641" s="56"/>
      <c r="AK641" s="56"/>
      <c r="AL641" s="56"/>
      <c r="AM641" s="56"/>
      <c r="AN641" s="56"/>
      <c r="AO641" s="56"/>
    </row>
    <row r="642" ht="15.75" customHeight="1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77"/>
      <c r="L642" s="77"/>
      <c r="M642" s="56"/>
      <c r="N642" s="56"/>
      <c r="O642" s="56"/>
      <c r="P642" s="56"/>
      <c r="Q642" s="56"/>
      <c r="R642" s="56"/>
      <c r="S642" s="56"/>
      <c r="T642" s="57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56"/>
      <c r="AJ642" s="56"/>
      <c r="AK642" s="56"/>
      <c r="AL642" s="56"/>
      <c r="AM642" s="56"/>
      <c r="AN642" s="56"/>
      <c r="AO642" s="56"/>
    </row>
    <row r="643" ht="15.75" customHeight="1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77"/>
      <c r="L643" s="77"/>
      <c r="M643" s="56"/>
      <c r="N643" s="56"/>
      <c r="O643" s="56"/>
      <c r="P643" s="56"/>
      <c r="Q643" s="56"/>
      <c r="R643" s="56"/>
      <c r="S643" s="56"/>
      <c r="T643" s="57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56"/>
      <c r="AJ643" s="56"/>
      <c r="AK643" s="56"/>
      <c r="AL643" s="56"/>
      <c r="AM643" s="56"/>
      <c r="AN643" s="56"/>
      <c r="AO643" s="56"/>
    </row>
    <row r="644" ht="15.75" customHeight="1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77"/>
      <c r="L644" s="77"/>
      <c r="M644" s="56"/>
      <c r="N644" s="56"/>
      <c r="O644" s="56"/>
      <c r="P644" s="56"/>
      <c r="Q644" s="56"/>
      <c r="R644" s="56"/>
      <c r="S644" s="56"/>
      <c r="T644" s="57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56"/>
      <c r="AJ644" s="56"/>
      <c r="AK644" s="56"/>
      <c r="AL644" s="56"/>
      <c r="AM644" s="56"/>
      <c r="AN644" s="56"/>
      <c r="AO644" s="56"/>
    </row>
    <row r="645" ht="15.75" customHeight="1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77"/>
      <c r="L645" s="77"/>
      <c r="M645" s="56"/>
      <c r="N645" s="56"/>
      <c r="O645" s="56"/>
      <c r="P645" s="56"/>
      <c r="Q645" s="56"/>
      <c r="R645" s="56"/>
      <c r="S645" s="56"/>
      <c r="T645" s="57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56"/>
      <c r="AJ645" s="56"/>
      <c r="AK645" s="56"/>
      <c r="AL645" s="56"/>
      <c r="AM645" s="56"/>
      <c r="AN645" s="56"/>
      <c r="AO645" s="56"/>
    </row>
    <row r="646" ht="15.75" customHeight="1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77"/>
      <c r="L646" s="77"/>
      <c r="M646" s="56"/>
      <c r="N646" s="56"/>
      <c r="O646" s="56"/>
      <c r="P646" s="56"/>
      <c r="Q646" s="56"/>
      <c r="R646" s="56"/>
      <c r="S646" s="56"/>
      <c r="T646" s="57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56"/>
      <c r="AJ646" s="56"/>
      <c r="AK646" s="56"/>
      <c r="AL646" s="56"/>
      <c r="AM646" s="56"/>
      <c r="AN646" s="56"/>
      <c r="AO646" s="56"/>
    </row>
    <row r="647" ht="15.75" customHeight="1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77"/>
      <c r="L647" s="77"/>
      <c r="M647" s="56"/>
      <c r="N647" s="56"/>
      <c r="O647" s="56"/>
      <c r="P647" s="56"/>
      <c r="Q647" s="56"/>
      <c r="R647" s="56"/>
      <c r="S647" s="56"/>
      <c r="T647" s="57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56"/>
      <c r="AJ647" s="56"/>
      <c r="AK647" s="56"/>
      <c r="AL647" s="56"/>
      <c r="AM647" s="56"/>
      <c r="AN647" s="56"/>
      <c r="AO647" s="56"/>
    </row>
    <row r="648" ht="15.75" customHeight="1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77"/>
      <c r="L648" s="77"/>
      <c r="M648" s="56"/>
      <c r="N648" s="56"/>
      <c r="O648" s="56"/>
      <c r="P648" s="56"/>
      <c r="Q648" s="56"/>
      <c r="R648" s="56"/>
      <c r="S648" s="56"/>
      <c r="T648" s="57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56"/>
      <c r="AJ648" s="56"/>
      <c r="AK648" s="56"/>
      <c r="AL648" s="56"/>
      <c r="AM648" s="56"/>
      <c r="AN648" s="56"/>
      <c r="AO648" s="56"/>
    </row>
    <row r="649" ht="15.75" customHeight="1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77"/>
      <c r="L649" s="77"/>
      <c r="M649" s="56"/>
      <c r="N649" s="56"/>
      <c r="O649" s="56"/>
      <c r="P649" s="56"/>
      <c r="Q649" s="56"/>
      <c r="R649" s="56"/>
      <c r="S649" s="56"/>
      <c r="T649" s="57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56"/>
      <c r="AJ649" s="56"/>
      <c r="AK649" s="56"/>
      <c r="AL649" s="56"/>
      <c r="AM649" s="56"/>
      <c r="AN649" s="56"/>
      <c r="AO649" s="56"/>
    </row>
    <row r="650" ht="15.75" customHeight="1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77"/>
      <c r="L650" s="77"/>
      <c r="M650" s="56"/>
      <c r="N650" s="56"/>
      <c r="O650" s="56"/>
      <c r="P650" s="56"/>
      <c r="Q650" s="56"/>
      <c r="R650" s="56"/>
      <c r="S650" s="56"/>
      <c r="T650" s="57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56"/>
      <c r="AJ650" s="56"/>
      <c r="AK650" s="56"/>
      <c r="AL650" s="56"/>
      <c r="AM650" s="56"/>
      <c r="AN650" s="56"/>
      <c r="AO650" s="56"/>
    </row>
    <row r="651" ht="15.75" customHeight="1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77"/>
      <c r="L651" s="77"/>
      <c r="M651" s="56"/>
      <c r="N651" s="56"/>
      <c r="O651" s="56"/>
      <c r="P651" s="56"/>
      <c r="Q651" s="56"/>
      <c r="R651" s="56"/>
      <c r="S651" s="56"/>
      <c r="T651" s="57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56"/>
      <c r="AJ651" s="56"/>
      <c r="AK651" s="56"/>
      <c r="AL651" s="56"/>
      <c r="AM651" s="56"/>
      <c r="AN651" s="56"/>
      <c r="AO651" s="56"/>
    </row>
    <row r="652" ht="15.75" customHeight="1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77"/>
      <c r="L652" s="77"/>
      <c r="M652" s="56"/>
      <c r="N652" s="56"/>
      <c r="O652" s="56"/>
      <c r="P652" s="56"/>
      <c r="Q652" s="56"/>
      <c r="R652" s="56"/>
      <c r="S652" s="56"/>
      <c r="T652" s="57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56"/>
      <c r="AJ652" s="56"/>
      <c r="AK652" s="56"/>
      <c r="AL652" s="56"/>
      <c r="AM652" s="56"/>
      <c r="AN652" s="56"/>
      <c r="AO652" s="56"/>
    </row>
    <row r="653" ht="15.75" customHeight="1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77"/>
      <c r="L653" s="77"/>
      <c r="M653" s="56"/>
      <c r="N653" s="56"/>
      <c r="O653" s="56"/>
      <c r="P653" s="56"/>
      <c r="Q653" s="56"/>
      <c r="R653" s="56"/>
      <c r="S653" s="56"/>
      <c r="T653" s="57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56"/>
      <c r="AJ653" s="56"/>
      <c r="AK653" s="56"/>
      <c r="AL653" s="56"/>
      <c r="AM653" s="56"/>
      <c r="AN653" s="56"/>
      <c r="AO653" s="56"/>
    </row>
    <row r="654" ht="15.75" customHeight="1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77"/>
      <c r="L654" s="77"/>
      <c r="M654" s="56"/>
      <c r="N654" s="56"/>
      <c r="O654" s="56"/>
      <c r="P654" s="56"/>
      <c r="Q654" s="56"/>
      <c r="R654" s="56"/>
      <c r="S654" s="56"/>
      <c r="T654" s="57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56"/>
      <c r="AJ654" s="56"/>
      <c r="AK654" s="56"/>
      <c r="AL654" s="56"/>
      <c r="AM654" s="56"/>
      <c r="AN654" s="56"/>
      <c r="AO654" s="56"/>
    </row>
    <row r="655" ht="15.75" customHeight="1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77"/>
      <c r="L655" s="77"/>
      <c r="M655" s="56"/>
      <c r="N655" s="56"/>
      <c r="O655" s="56"/>
      <c r="P655" s="56"/>
      <c r="Q655" s="56"/>
      <c r="R655" s="56"/>
      <c r="S655" s="56"/>
      <c r="T655" s="57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56"/>
      <c r="AJ655" s="56"/>
      <c r="AK655" s="56"/>
      <c r="AL655" s="56"/>
      <c r="AM655" s="56"/>
      <c r="AN655" s="56"/>
      <c r="AO655" s="56"/>
    </row>
    <row r="656" ht="15.75" customHeight="1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77"/>
      <c r="L656" s="77"/>
      <c r="M656" s="56"/>
      <c r="N656" s="56"/>
      <c r="O656" s="56"/>
      <c r="P656" s="56"/>
      <c r="Q656" s="56"/>
      <c r="R656" s="56"/>
      <c r="S656" s="56"/>
      <c r="T656" s="57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56"/>
      <c r="AJ656" s="56"/>
      <c r="AK656" s="56"/>
      <c r="AL656" s="56"/>
      <c r="AM656" s="56"/>
      <c r="AN656" s="56"/>
      <c r="AO656" s="56"/>
    </row>
    <row r="657" ht="15.75" customHeight="1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77"/>
      <c r="L657" s="77"/>
      <c r="M657" s="56"/>
      <c r="N657" s="56"/>
      <c r="O657" s="56"/>
      <c r="P657" s="56"/>
      <c r="Q657" s="56"/>
      <c r="R657" s="56"/>
      <c r="S657" s="56"/>
      <c r="T657" s="57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56"/>
      <c r="AJ657" s="56"/>
      <c r="AK657" s="56"/>
      <c r="AL657" s="56"/>
      <c r="AM657" s="56"/>
      <c r="AN657" s="56"/>
      <c r="AO657" s="56"/>
    </row>
    <row r="658" ht="15.75" customHeight="1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77"/>
      <c r="L658" s="77"/>
      <c r="M658" s="56"/>
      <c r="N658" s="56"/>
      <c r="O658" s="56"/>
      <c r="P658" s="56"/>
      <c r="Q658" s="56"/>
      <c r="R658" s="56"/>
      <c r="S658" s="56"/>
      <c r="T658" s="57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56"/>
      <c r="AJ658" s="56"/>
      <c r="AK658" s="56"/>
      <c r="AL658" s="56"/>
      <c r="AM658" s="56"/>
      <c r="AN658" s="56"/>
      <c r="AO658" s="56"/>
    </row>
    <row r="659" ht="15.75" customHeight="1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77"/>
      <c r="L659" s="77"/>
      <c r="M659" s="56"/>
      <c r="N659" s="56"/>
      <c r="O659" s="56"/>
      <c r="P659" s="56"/>
      <c r="Q659" s="56"/>
      <c r="R659" s="56"/>
      <c r="S659" s="56"/>
      <c r="T659" s="57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56"/>
      <c r="AJ659" s="56"/>
      <c r="AK659" s="56"/>
      <c r="AL659" s="56"/>
      <c r="AM659" s="56"/>
      <c r="AN659" s="56"/>
      <c r="AO659" s="56"/>
    </row>
    <row r="660" ht="15.75" customHeight="1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77"/>
      <c r="L660" s="77"/>
      <c r="M660" s="56"/>
      <c r="N660" s="56"/>
      <c r="O660" s="56"/>
      <c r="P660" s="56"/>
      <c r="Q660" s="56"/>
      <c r="R660" s="56"/>
      <c r="S660" s="56"/>
      <c r="T660" s="57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56"/>
      <c r="AJ660" s="56"/>
      <c r="AK660" s="56"/>
      <c r="AL660" s="56"/>
      <c r="AM660" s="56"/>
      <c r="AN660" s="56"/>
      <c r="AO660" s="56"/>
    </row>
    <row r="661" ht="15.75" customHeight="1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77"/>
      <c r="L661" s="77"/>
      <c r="M661" s="56"/>
      <c r="N661" s="56"/>
      <c r="O661" s="56"/>
      <c r="P661" s="56"/>
      <c r="Q661" s="56"/>
      <c r="R661" s="56"/>
      <c r="S661" s="56"/>
      <c r="T661" s="57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56"/>
      <c r="AJ661" s="56"/>
      <c r="AK661" s="56"/>
      <c r="AL661" s="56"/>
      <c r="AM661" s="56"/>
      <c r="AN661" s="56"/>
      <c r="AO661" s="56"/>
    </row>
    <row r="662" ht="15.75" customHeight="1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77"/>
      <c r="L662" s="77"/>
      <c r="M662" s="56"/>
      <c r="N662" s="56"/>
      <c r="O662" s="56"/>
      <c r="P662" s="56"/>
      <c r="Q662" s="56"/>
      <c r="R662" s="56"/>
      <c r="S662" s="56"/>
      <c r="T662" s="57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56"/>
      <c r="AJ662" s="56"/>
      <c r="AK662" s="56"/>
      <c r="AL662" s="56"/>
      <c r="AM662" s="56"/>
      <c r="AN662" s="56"/>
      <c r="AO662" s="56"/>
    </row>
    <row r="663" ht="15.75" customHeight="1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77"/>
      <c r="L663" s="77"/>
      <c r="M663" s="56"/>
      <c r="N663" s="56"/>
      <c r="O663" s="56"/>
      <c r="P663" s="56"/>
      <c r="Q663" s="56"/>
      <c r="R663" s="56"/>
      <c r="S663" s="56"/>
      <c r="T663" s="57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56"/>
      <c r="AJ663" s="56"/>
      <c r="AK663" s="56"/>
      <c r="AL663" s="56"/>
      <c r="AM663" s="56"/>
      <c r="AN663" s="56"/>
      <c r="AO663" s="56"/>
    </row>
    <row r="664" ht="15.75" customHeight="1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77"/>
      <c r="L664" s="77"/>
      <c r="M664" s="56"/>
      <c r="N664" s="56"/>
      <c r="O664" s="56"/>
      <c r="P664" s="56"/>
      <c r="Q664" s="56"/>
      <c r="R664" s="56"/>
      <c r="S664" s="56"/>
      <c r="T664" s="57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56"/>
      <c r="AJ664" s="56"/>
      <c r="AK664" s="56"/>
      <c r="AL664" s="56"/>
      <c r="AM664" s="56"/>
      <c r="AN664" s="56"/>
      <c r="AO664" s="56"/>
    </row>
    <row r="665" ht="15.75" customHeight="1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77"/>
      <c r="L665" s="77"/>
      <c r="M665" s="56"/>
      <c r="N665" s="56"/>
      <c r="O665" s="56"/>
      <c r="P665" s="56"/>
      <c r="Q665" s="56"/>
      <c r="R665" s="56"/>
      <c r="S665" s="56"/>
      <c r="T665" s="57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56"/>
      <c r="AJ665" s="56"/>
      <c r="AK665" s="56"/>
      <c r="AL665" s="56"/>
      <c r="AM665" s="56"/>
      <c r="AN665" s="56"/>
      <c r="AO665" s="56"/>
    </row>
    <row r="666" ht="15.75" customHeight="1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77"/>
      <c r="L666" s="77"/>
      <c r="M666" s="56"/>
      <c r="N666" s="56"/>
      <c r="O666" s="56"/>
      <c r="P666" s="56"/>
      <c r="Q666" s="56"/>
      <c r="R666" s="56"/>
      <c r="S666" s="56"/>
      <c r="T666" s="57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56"/>
      <c r="AJ666" s="56"/>
      <c r="AK666" s="56"/>
      <c r="AL666" s="56"/>
      <c r="AM666" s="56"/>
      <c r="AN666" s="56"/>
      <c r="AO666" s="56"/>
    </row>
    <row r="667" ht="15.75" customHeight="1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77"/>
      <c r="L667" s="77"/>
      <c r="M667" s="56"/>
      <c r="N667" s="56"/>
      <c r="O667" s="56"/>
      <c r="P667" s="56"/>
      <c r="Q667" s="56"/>
      <c r="R667" s="56"/>
      <c r="S667" s="56"/>
      <c r="T667" s="57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56"/>
      <c r="AJ667" s="56"/>
      <c r="AK667" s="56"/>
      <c r="AL667" s="56"/>
      <c r="AM667" s="56"/>
      <c r="AN667" s="56"/>
      <c r="AO667" s="56"/>
    </row>
    <row r="668" ht="15.75" customHeight="1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77"/>
      <c r="L668" s="77"/>
      <c r="M668" s="56"/>
      <c r="N668" s="56"/>
      <c r="O668" s="56"/>
      <c r="P668" s="56"/>
      <c r="Q668" s="56"/>
      <c r="R668" s="56"/>
      <c r="S668" s="56"/>
      <c r="T668" s="57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56"/>
      <c r="AJ668" s="56"/>
      <c r="AK668" s="56"/>
      <c r="AL668" s="56"/>
      <c r="AM668" s="56"/>
      <c r="AN668" s="56"/>
      <c r="AO668" s="56"/>
    </row>
    <row r="669" ht="15.75" customHeight="1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77"/>
      <c r="L669" s="77"/>
      <c r="M669" s="56"/>
      <c r="N669" s="56"/>
      <c r="O669" s="56"/>
      <c r="P669" s="56"/>
      <c r="Q669" s="56"/>
      <c r="R669" s="56"/>
      <c r="S669" s="56"/>
      <c r="T669" s="57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56"/>
      <c r="AJ669" s="56"/>
      <c r="AK669" s="56"/>
      <c r="AL669" s="56"/>
      <c r="AM669" s="56"/>
      <c r="AN669" s="56"/>
      <c r="AO669" s="56"/>
    </row>
    <row r="670" ht="15.75" customHeight="1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77"/>
      <c r="L670" s="77"/>
      <c r="M670" s="56"/>
      <c r="N670" s="56"/>
      <c r="O670" s="56"/>
      <c r="P670" s="56"/>
      <c r="Q670" s="56"/>
      <c r="R670" s="56"/>
      <c r="S670" s="56"/>
      <c r="T670" s="57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56"/>
      <c r="AJ670" s="56"/>
      <c r="AK670" s="56"/>
      <c r="AL670" s="56"/>
      <c r="AM670" s="56"/>
      <c r="AN670" s="56"/>
      <c r="AO670" s="56"/>
    </row>
    <row r="671" ht="15.75" customHeight="1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77"/>
      <c r="L671" s="77"/>
      <c r="M671" s="56"/>
      <c r="N671" s="56"/>
      <c r="O671" s="56"/>
      <c r="P671" s="56"/>
      <c r="Q671" s="56"/>
      <c r="R671" s="56"/>
      <c r="S671" s="56"/>
      <c r="T671" s="57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56"/>
      <c r="AJ671" s="56"/>
      <c r="AK671" s="56"/>
      <c r="AL671" s="56"/>
      <c r="AM671" s="56"/>
      <c r="AN671" s="56"/>
      <c r="AO671" s="56"/>
    </row>
    <row r="672" ht="15.75" customHeight="1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77"/>
      <c r="L672" s="77"/>
      <c r="M672" s="56"/>
      <c r="N672" s="56"/>
      <c r="O672" s="56"/>
      <c r="P672" s="56"/>
      <c r="Q672" s="56"/>
      <c r="R672" s="56"/>
      <c r="S672" s="56"/>
      <c r="T672" s="57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56"/>
      <c r="AJ672" s="56"/>
      <c r="AK672" s="56"/>
      <c r="AL672" s="56"/>
      <c r="AM672" s="56"/>
      <c r="AN672" s="56"/>
      <c r="AO672" s="56"/>
    </row>
    <row r="673" ht="15.75" customHeight="1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77"/>
      <c r="L673" s="77"/>
      <c r="M673" s="56"/>
      <c r="N673" s="56"/>
      <c r="O673" s="56"/>
      <c r="P673" s="56"/>
      <c r="Q673" s="56"/>
      <c r="R673" s="56"/>
      <c r="S673" s="56"/>
      <c r="T673" s="57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56"/>
      <c r="AJ673" s="56"/>
      <c r="AK673" s="56"/>
      <c r="AL673" s="56"/>
      <c r="AM673" s="56"/>
      <c r="AN673" s="56"/>
      <c r="AO673" s="56"/>
    </row>
    <row r="674" ht="15.75" customHeight="1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77"/>
      <c r="L674" s="77"/>
      <c r="M674" s="56"/>
      <c r="N674" s="56"/>
      <c r="O674" s="56"/>
      <c r="P674" s="56"/>
      <c r="Q674" s="56"/>
      <c r="R674" s="56"/>
      <c r="S674" s="56"/>
      <c r="T674" s="57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56"/>
      <c r="AJ674" s="56"/>
      <c r="AK674" s="56"/>
      <c r="AL674" s="56"/>
      <c r="AM674" s="56"/>
      <c r="AN674" s="56"/>
      <c r="AO674" s="56"/>
    </row>
    <row r="675" ht="15.75" customHeight="1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77"/>
      <c r="L675" s="77"/>
      <c r="M675" s="56"/>
      <c r="N675" s="56"/>
      <c r="O675" s="56"/>
      <c r="P675" s="56"/>
      <c r="Q675" s="56"/>
      <c r="R675" s="56"/>
      <c r="S675" s="56"/>
      <c r="T675" s="57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56"/>
      <c r="AJ675" s="56"/>
      <c r="AK675" s="56"/>
      <c r="AL675" s="56"/>
      <c r="AM675" s="56"/>
      <c r="AN675" s="56"/>
      <c r="AO675" s="56"/>
    </row>
    <row r="676" ht="15.75" customHeight="1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77"/>
      <c r="L676" s="77"/>
      <c r="M676" s="56"/>
      <c r="N676" s="56"/>
      <c r="O676" s="56"/>
      <c r="P676" s="56"/>
      <c r="Q676" s="56"/>
      <c r="R676" s="56"/>
      <c r="S676" s="56"/>
      <c r="T676" s="57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56"/>
      <c r="AJ676" s="56"/>
      <c r="AK676" s="56"/>
      <c r="AL676" s="56"/>
      <c r="AM676" s="56"/>
      <c r="AN676" s="56"/>
      <c r="AO676" s="56"/>
    </row>
    <row r="677" ht="15.75" customHeight="1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77"/>
      <c r="L677" s="77"/>
      <c r="M677" s="56"/>
      <c r="N677" s="56"/>
      <c r="O677" s="56"/>
      <c r="P677" s="56"/>
      <c r="Q677" s="56"/>
      <c r="R677" s="56"/>
      <c r="S677" s="56"/>
      <c r="T677" s="57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56"/>
      <c r="AJ677" s="56"/>
      <c r="AK677" s="56"/>
      <c r="AL677" s="56"/>
      <c r="AM677" s="56"/>
      <c r="AN677" s="56"/>
      <c r="AO677" s="56"/>
    </row>
    <row r="678" ht="15.75" customHeight="1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77"/>
      <c r="L678" s="77"/>
      <c r="M678" s="56"/>
      <c r="N678" s="56"/>
      <c r="O678" s="56"/>
      <c r="P678" s="56"/>
      <c r="Q678" s="56"/>
      <c r="R678" s="56"/>
      <c r="S678" s="56"/>
      <c r="T678" s="57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56"/>
      <c r="AJ678" s="56"/>
      <c r="AK678" s="56"/>
      <c r="AL678" s="56"/>
      <c r="AM678" s="56"/>
      <c r="AN678" s="56"/>
      <c r="AO678" s="56"/>
    </row>
    <row r="679" ht="15.75" customHeight="1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77"/>
      <c r="L679" s="77"/>
      <c r="M679" s="56"/>
      <c r="N679" s="56"/>
      <c r="O679" s="56"/>
      <c r="P679" s="56"/>
      <c r="Q679" s="56"/>
      <c r="R679" s="56"/>
      <c r="S679" s="56"/>
      <c r="T679" s="57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56"/>
      <c r="AJ679" s="56"/>
      <c r="AK679" s="56"/>
      <c r="AL679" s="56"/>
      <c r="AM679" s="56"/>
      <c r="AN679" s="56"/>
      <c r="AO679" s="56"/>
    </row>
    <row r="680" ht="15.75" customHeight="1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77"/>
      <c r="L680" s="77"/>
      <c r="M680" s="56"/>
      <c r="N680" s="56"/>
      <c r="O680" s="56"/>
      <c r="P680" s="56"/>
      <c r="Q680" s="56"/>
      <c r="R680" s="56"/>
      <c r="S680" s="56"/>
      <c r="T680" s="57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56"/>
      <c r="AJ680" s="56"/>
      <c r="AK680" s="56"/>
      <c r="AL680" s="56"/>
      <c r="AM680" s="56"/>
      <c r="AN680" s="56"/>
      <c r="AO680" s="56"/>
    </row>
    <row r="681" ht="15.75" customHeight="1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77"/>
      <c r="L681" s="77"/>
      <c r="M681" s="56"/>
      <c r="N681" s="56"/>
      <c r="O681" s="56"/>
      <c r="P681" s="56"/>
      <c r="Q681" s="56"/>
      <c r="R681" s="56"/>
      <c r="S681" s="56"/>
      <c r="T681" s="57"/>
      <c r="U681" s="56"/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  <c r="AH681" s="56"/>
      <c r="AI681" s="56"/>
      <c r="AJ681" s="56"/>
      <c r="AK681" s="56"/>
      <c r="AL681" s="56"/>
      <c r="AM681" s="56"/>
      <c r="AN681" s="56"/>
      <c r="AO681" s="56"/>
    </row>
    <row r="682" ht="15.75" customHeight="1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77"/>
      <c r="L682" s="77"/>
      <c r="M682" s="56"/>
      <c r="N682" s="56"/>
      <c r="O682" s="56"/>
      <c r="P682" s="56"/>
      <c r="Q682" s="56"/>
      <c r="R682" s="56"/>
      <c r="S682" s="56"/>
      <c r="T682" s="57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56"/>
      <c r="AJ682" s="56"/>
      <c r="AK682" s="56"/>
      <c r="AL682" s="56"/>
      <c r="AM682" s="56"/>
      <c r="AN682" s="56"/>
      <c r="AO682" s="56"/>
    </row>
    <row r="683" ht="15.75" customHeight="1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77"/>
      <c r="L683" s="77"/>
      <c r="M683" s="56"/>
      <c r="N683" s="56"/>
      <c r="O683" s="56"/>
      <c r="P683" s="56"/>
      <c r="Q683" s="56"/>
      <c r="R683" s="56"/>
      <c r="S683" s="56"/>
      <c r="T683" s="57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56"/>
      <c r="AJ683" s="56"/>
      <c r="AK683" s="56"/>
      <c r="AL683" s="56"/>
      <c r="AM683" s="56"/>
      <c r="AN683" s="56"/>
      <c r="AO683" s="56"/>
    </row>
    <row r="684" ht="15.75" customHeight="1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77"/>
      <c r="L684" s="77"/>
      <c r="M684" s="56"/>
      <c r="N684" s="56"/>
      <c r="O684" s="56"/>
      <c r="P684" s="56"/>
      <c r="Q684" s="56"/>
      <c r="R684" s="56"/>
      <c r="S684" s="56"/>
      <c r="T684" s="57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56"/>
      <c r="AJ684" s="56"/>
      <c r="AK684" s="56"/>
      <c r="AL684" s="56"/>
      <c r="AM684" s="56"/>
      <c r="AN684" s="56"/>
      <c r="AO684" s="56"/>
    </row>
    <row r="685" ht="15.75" customHeight="1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77"/>
      <c r="L685" s="77"/>
      <c r="M685" s="56"/>
      <c r="N685" s="56"/>
      <c r="O685" s="56"/>
      <c r="P685" s="56"/>
      <c r="Q685" s="56"/>
      <c r="R685" s="56"/>
      <c r="S685" s="56"/>
      <c r="T685" s="57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56"/>
      <c r="AJ685" s="56"/>
      <c r="AK685" s="56"/>
      <c r="AL685" s="56"/>
      <c r="AM685" s="56"/>
      <c r="AN685" s="56"/>
      <c r="AO685" s="56"/>
    </row>
    <row r="686" ht="15.75" customHeight="1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77"/>
      <c r="L686" s="77"/>
      <c r="M686" s="56"/>
      <c r="N686" s="56"/>
      <c r="O686" s="56"/>
      <c r="P686" s="56"/>
      <c r="Q686" s="56"/>
      <c r="R686" s="56"/>
      <c r="S686" s="56"/>
      <c r="T686" s="57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56"/>
      <c r="AJ686" s="56"/>
      <c r="AK686" s="56"/>
      <c r="AL686" s="56"/>
      <c r="AM686" s="56"/>
      <c r="AN686" s="56"/>
      <c r="AO686" s="56"/>
    </row>
    <row r="687" ht="15.75" customHeight="1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77"/>
      <c r="L687" s="77"/>
      <c r="M687" s="56"/>
      <c r="N687" s="56"/>
      <c r="O687" s="56"/>
      <c r="P687" s="56"/>
      <c r="Q687" s="56"/>
      <c r="R687" s="56"/>
      <c r="S687" s="56"/>
      <c r="T687" s="57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56"/>
      <c r="AJ687" s="56"/>
      <c r="AK687" s="56"/>
      <c r="AL687" s="56"/>
      <c r="AM687" s="56"/>
      <c r="AN687" s="56"/>
      <c r="AO687" s="56"/>
    </row>
    <row r="688" ht="15.75" customHeight="1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77"/>
      <c r="L688" s="77"/>
      <c r="M688" s="56"/>
      <c r="N688" s="56"/>
      <c r="O688" s="56"/>
      <c r="P688" s="56"/>
      <c r="Q688" s="56"/>
      <c r="R688" s="56"/>
      <c r="S688" s="56"/>
      <c r="T688" s="57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56"/>
      <c r="AJ688" s="56"/>
      <c r="AK688" s="56"/>
      <c r="AL688" s="56"/>
      <c r="AM688" s="56"/>
      <c r="AN688" s="56"/>
      <c r="AO688" s="56"/>
    </row>
    <row r="689" ht="15.75" customHeight="1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77"/>
      <c r="L689" s="77"/>
      <c r="M689" s="56"/>
      <c r="N689" s="56"/>
      <c r="O689" s="56"/>
      <c r="P689" s="56"/>
      <c r="Q689" s="56"/>
      <c r="R689" s="56"/>
      <c r="S689" s="56"/>
      <c r="T689" s="57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56"/>
      <c r="AJ689" s="56"/>
      <c r="AK689" s="56"/>
      <c r="AL689" s="56"/>
      <c r="AM689" s="56"/>
      <c r="AN689" s="56"/>
      <c r="AO689" s="56"/>
    </row>
    <row r="690" ht="15.75" customHeight="1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77"/>
      <c r="L690" s="77"/>
      <c r="M690" s="56"/>
      <c r="N690" s="56"/>
      <c r="O690" s="56"/>
      <c r="P690" s="56"/>
      <c r="Q690" s="56"/>
      <c r="R690" s="56"/>
      <c r="S690" s="56"/>
      <c r="T690" s="57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56"/>
      <c r="AJ690" s="56"/>
      <c r="AK690" s="56"/>
      <c r="AL690" s="56"/>
      <c r="AM690" s="56"/>
      <c r="AN690" s="56"/>
      <c r="AO690" s="56"/>
    </row>
    <row r="691" ht="15.75" customHeight="1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77"/>
      <c r="L691" s="77"/>
      <c r="M691" s="56"/>
      <c r="N691" s="56"/>
      <c r="O691" s="56"/>
      <c r="P691" s="56"/>
      <c r="Q691" s="56"/>
      <c r="R691" s="56"/>
      <c r="S691" s="56"/>
      <c r="T691" s="57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56"/>
      <c r="AJ691" s="56"/>
      <c r="AK691" s="56"/>
      <c r="AL691" s="56"/>
      <c r="AM691" s="56"/>
      <c r="AN691" s="56"/>
      <c r="AO691" s="56"/>
    </row>
    <row r="692" ht="15.75" customHeight="1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77"/>
      <c r="L692" s="77"/>
      <c r="M692" s="56"/>
      <c r="N692" s="56"/>
      <c r="O692" s="56"/>
      <c r="P692" s="56"/>
      <c r="Q692" s="56"/>
      <c r="R692" s="56"/>
      <c r="S692" s="56"/>
      <c r="T692" s="57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56"/>
      <c r="AJ692" s="56"/>
      <c r="AK692" s="56"/>
      <c r="AL692" s="56"/>
      <c r="AM692" s="56"/>
      <c r="AN692" s="56"/>
      <c r="AO692" s="56"/>
    </row>
    <row r="693" ht="15.75" customHeight="1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77"/>
      <c r="L693" s="77"/>
      <c r="M693" s="56"/>
      <c r="N693" s="56"/>
      <c r="O693" s="56"/>
      <c r="P693" s="56"/>
      <c r="Q693" s="56"/>
      <c r="R693" s="56"/>
      <c r="S693" s="56"/>
      <c r="T693" s="57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56"/>
      <c r="AJ693" s="56"/>
      <c r="AK693" s="56"/>
      <c r="AL693" s="56"/>
      <c r="AM693" s="56"/>
      <c r="AN693" s="56"/>
      <c r="AO693" s="56"/>
    </row>
    <row r="694" ht="15.75" customHeight="1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77"/>
      <c r="L694" s="77"/>
      <c r="M694" s="56"/>
      <c r="N694" s="56"/>
      <c r="O694" s="56"/>
      <c r="P694" s="56"/>
      <c r="Q694" s="56"/>
      <c r="R694" s="56"/>
      <c r="S694" s="56"/>
      <c r="T694" s="57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56"/>
      <c r="AJ694" s="56"/>
      <c r="AK694" s="56"/>
      <c r="AL694" s="56"/>
      <c r="AM694" s="56"/>
      <c r="AN694" s="56"/>
      <c r="AO694" s="56"/>
    </row>
    <row r="695" ht="15.75" customHeight="1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77"/>
      <c r="L695" s="77"/>
      <c r="M695" s="56"/>
      <c r="N695" s="56"/>
      <c r="O695" s="56"/>
      <c r="P695" s="56"/>
      <c r="Q695" s="56"/>
      <c r="R695" s="56"/>
      <c r="S695" s="56"/>
      <c r="T695" s="57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56"/>
      <c r="AJ695" s="56"/>
      <c r="AK695" s="56"/>
      <c r="AL695" s="56"/>
      <c r="AM695" s="56"/>
      <c r="AN695" s="56"/>
      <c r="AO695" s="56"/>
    </row>
    <row r="696" ht="15.75" customHeight="1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77"/>
      <c r="L696" s="77"/>
      <c r="M696" s="56"/>
      <c r="N696" s="56"/>
      <c r="O696" s="56"/>
      <c r="P696" s="56"/>
      <c r="Q696" s="56"/>
      <c r="R696" s="56"/>
      <c r="S696" s="56"/>
      <c r="T696" s="57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56"/>
      <c r="AJ696" s="56"/>
      <c r="AK696" s="56"/>
      <c r="AL696" s="56"/>
      <c r="AM696" s="56"/>
      <c r="AN696" s="56"/>
      <c r="AO696" s="56"/>
    </row>
    <row r="697" ht="15.75" customHeight="1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77"/>
      <c r="L697" s="77"/>
      <c r="M697" s="56"/>
      <c r="N697" s="56"/>
      <c r="O697" s="56"/>
      <c r="P697" s="56"/>
      <c r="Q697" s="56"/>
      <c r="R697" s="56"/>
      <c r="S697" s="56"/>
      <c r="T697" s="57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56"/>
      <c r="AJ697" s="56"/>
      <c r="AK697" s="56"/>
      <c r="AL697" s="56"/>
      <c r="AM697" s="56"/>
      <c r="AN697" s="56"/>
      <c r="AO697" s="56"/>
    </row>
    <row r="698" ht="15.75" customHeight="1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77"/>
      <c r="L698" s="77"/>
      <c r="M698" s="56"/>
      <c r="N698" s="56"/>
      <c r="O698" s="56"/>
      <c r="P698" s="56"/>
      <c r="Q698" s="56"/>
      <c r="R698" s="56"/>
      <c r="S698" s="56"/>
      <c r="T698" s="57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56"/>
      <c r="AJ698" s="56"/>
      <c r="AK698" s="56"/>
      <c r="AL698" s="56"/>
      <c r="AM698" s="56"/>
      <c r="AN698" s="56"/>
      <c r="AO698" s="56"/>
    </row>
    <row r="699" ht="15.75" customHeight="1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77"/>
      <c r="L699" s="77"/>
      <c r="M699" s="56"/>
      <c r="N699" s="56"/>
      <c r="O699" s="56"/>
      <c r="P699" s="56"/>
      <c r="Q699" s="56"/>
      <c r="R699" s="56"/>
      <c r="S699" s="56"/>
      <c r="T699" s="57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56"/>
      <c r="AJ699" s="56"/>
      <c r="AK699" s="56"/>
      <c r="AL699" s="56"/>
      <c r="AM699" s="56"/>
      <c r="AN699" s="56"/>
      <c r="AO699" s="56"/>
    </row>
    <row r="700" ht="15.75" customHeight="1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77"/>
      <c r="L700" s="77"/>
      <c r="M700" s="56"/>
      <c r="N700" s="56"/>
      <c r="O700" s="56"/>
      <c r="P700" s="56"/>
      <c r="Q700" s="56"/>
      <c r="R700" s="56"/>
      <c r="S700" s="56"/>
      <c r="T700" s="57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56"/>
      <c r="AJ700" s="56"/>
      <c r="AK700" s="56"/>
      <c r="AL700" s="56"/>
      <c r="AM700" s="56"/>
      <c r="AN700" s="56"/>
      <c r="AO700" s="56"/>
    </row>
    <row r="701" ht="15.75" customHeight="1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77"/>
      <c r="L701" s="77"/>
      <c r="M701" s="56"/>
      <c r="N701" s="56"/>
      <c r="O701" s="56"/>
      <c r="P701" s="56"/>
      <c r="Q701" s="56"/>
      <c r="R701" s="56"/>
      <c r="S701" s="56"/>
      <c r="T701" s="57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56"/>
      <c r="AJ701" s="56"/>
      <c r="AK701" s="56"/>
      <c r="AL701" s="56"/>
      <c r="AM701" s="56"/>
      <c r="AN701" s="56"/>
      <c r="AO701" s="56"/>
    </row>
    <row r="702" ht="15.75" customHeight="1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77"/>
      <c r="L702" s="77"/>
      <c r="M702" s="56"/>
      <c r="N702" s="56"/>
      <c r="O702" s="56"/>
      <c r="P702" s="56"/>
      <c r="Q702" s="56"/>
      <c r="R702" s="56"/>
      <c r="S702" s="56"/>
      <c r="T702" s="57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56"/>
      <c r="AJ702" s="56"/>
      <c r="AK702" s="56"/>
      <c r="AL702" s="56"/>
      <c r="AM702" s="56"/>
      <c r="AN702" s="56"/>
      <c r="AO702" s="56"/>
    </row>
    <row r="703" ht="15.75" customHeight="1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77"/>
      <c r="L703" s="77"/>
      <c r="M703" s="56"/>
      <c r="N703" s="56"/>
      <c r="O703" s="56"/>
      <c r="P703" s="56"/>
      <c r="Q703" s="56"/>
      <c r="R703" s="56"/>
      <c r="S703" s="56"/>
      <c r="T703" s="57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56"/>
      <c r="AJ703" s="56"/>
      <c r="AK703" s="56"/>
      <c r="AL703" s="56"/>
      <c r="AM703" s="56"/>
      <c r="AN703" s="56"/>
      <c r="AO703" s="56"/>
    </row>
    <row r="704" ht="15.75" customHeight="1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77"/>
      <c r="L704" s="77"/>
      <c r="M704" s="56"/>
      <c r="N704" s="56"/>
      <c r="O704" s="56"/>
      <c r="P704" s="56"/>
      <c r="Q704" s="56"/>
      <c r="R704" s="56"/>
      <c r="S704" s="56"/>
      <c r="T704" s="57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56"/>
      <c r="AJ704" s="56"/>
      <c r="AK704" s="56"/>
      <c r="AL704" s="56"/>
      <c r="AM704" s="56"/>
      <c r="AN704" s="56"/>
      <c r="AO704" s="56"/>
    </row>
    <row r="705" ht="15.75" customHeight="1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77"/>
      <c r="L705" s="77"/>
      <c r="M705" s="56"/>
      <c r="N705" s="56"/>
      <c r="O705" s="56"/>
      <c r="P705" s="56"/>
      <c r="Q705" s="56"/>
      <c r="R705" s="56"/>
      <c r="S705" s="56"/>
      <c r="T705" s="57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56"/>
      <c r="AJ705" s="56"/>
      <c r="AK705" s="56"/>
      <c r="AL705" s="56"/>
      <c r="AM705" s="56"/>
      <c r="AN705" s="56"/>
      <c r="AO705" s="56"/>
    </row>
    <row r="706" ht="15.75" customHeight="1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77"/>
      <c r="L706" s="77"/>
      <c r="M706" s="56"/>
      <c r="N706" s="56"/>
      <c r="O706" s="56"/>
      <c r="P706" s="56"/>
      <c r="Q706" s="56"/>
      <c r="R706" s="56"/>
      <c r="S706" s="56"/>
      <c r="T706" s="57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56"/>
      <c r="AJ706" s="56"/>
      <c r="AK706" s="56"/>
      <c r="AL706" s="56"/>
      <c r="AM706" s="56"/>
      <c r="AN706" s="56"/>
      <c r="AO706" s="56"/>
    </row>
    <row r="707" ht="15.75" customHeight="1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77"/>
      <c r="L707" s="77"/>
      <c r="M707" s="56"/>
      <c r="N707" s="56"/>
      <c r="O707" s="56"/>
      <c r="P707" s="56"/>
      <c r="Q707" s="56"/>
      <c r="R707" s="56"/>
      <c r="S707" s="56"/>
      <c r="T707" s="57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56"/>
      <c r="AJ707" s="56"/>
      <c r="AK707" s="56"/>
      <c r="AL707" s="56"/>
      <c r="AM707" s="56"/>
      <c r="AN707" s="56"/>
      <c r="AO707" s="56"/>
    </row>
    <row r="708" ht="15.75" customHeight="1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77"/>
      <c r="L708" s="77"/>
      <c r="M708" s="56"/>
      <c r="N708" s="56"/>
      <c r="O708" s="56"/>
      <c r="P708" s="56"/>
      <c r="Q708" s="56"/>
      <c r="R708" s="56"/>
      <c r="S708" s="56"/>
      <c r="T708" s="57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56"/>
      <c r="AJ708" s="56"/>
      <c r="AK708" s="56"/>
      <c r="AL708" s="56"/>
      <c r="AM708" s="56"/>
      <c r="AN708" s="56"/>
      <c r="AO708" s="56"/>
    </row>
    <row r="709" ht="15.75" customHeight="1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77"/>
      <c r="L709" s="77"/>
      <c r="M709" s="56"/>
      <c r="N709" s="56"/>
      <c r="O709" s="56"/>
      <c r="P709" s="56"/>
      <c r="Q709" s="56"/>
      <c r="R709" s="56"/>
      <c r="S709" s="56"/>
      <c r="T709" s="57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56"/>
      <c r="AJ709" s="56"/>
      <c r="AK709" s="56"/>
      <c r="AL709" s="56"/>
      <c r="AM709" s="56"/>
      <c r="AN709" s="56"/>
      <c r="AO709" s="56"/>
    </row>
    <row r="710" ht="15.75" customHeight="1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77"/>
      <c r="L710" s="77"/>
      <c r="M710" s="56"/>
      <c r="N710" s="56"/>
      <c r="O710" s="56"/>
      <c r="P710" s="56"/>
      <c r="Q710" s="56"/>
      <c r="R710" s="56"/>
      <c r="S710" s="56"/>
      <c r="T710" s="57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56"/>
      <c r="AJ710" s="56"/>
      <c r="AK710" s="56"/>
      <c r="AL710" s="56"/>
      <c r="AM710" s="56"/>
      <c r="AN710" s="56"/>
      <c r="AO710" s="56"/>
    </row>
    <row r="711" ht="15.75" customHeight="1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77"/>
      <c r="L711" s="77"/>
      <c r="M711" s="56"/>
      <c r="N711" s="56"/>
      <c r="O711" s="56"/>
      <c r="P711" s="56"/>
      <c r="Q711" s="56"/>
      <c r="R711" s="56"/>
      <c r="S711" s="56"/>
      <c r="T711" s="57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56"/>
      <c r="AJ711" s="56"/>
      <c r="AK711" s="56"/>
      <c r="AL711" s="56"/>
      <c r="AM711" s="56"/>
      <c r="AN711" s="56"/>
      <c r="AO711" s="56"/>
    </row>
    <row r="712" ht="15.75" customHeight="1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77"/>
      <c r="L712" s="77"/>
      <c r="M712" s="56"/>
      <c r="N712" s="56"/>
      <c r="O712" s="56"/>
      <c r="P712" s="56"/>
      <c r="Q712" s="56"/>
      <c r="R712" s="56"/>
      <c r="S712" s="56"/>
      <c r="T712" s="57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56"/>
      <c r="AJ712" s="56"/>
      <c r="AK712" s="56"/>
      <c r="AL712" s="56"/>
      <c r="AM712" s="56"/>
      <c r="AN712" s="56"/>
      <c r="AO712" s="56"/>
    </row>
    <row r="713" ht="15.75" customHeight="1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77"/>
      <c r="L713" s="77"/>
      <c r="M713" s="56"/>
      <c r="N713" s="56"/>
      <c r="O713" s="56"/>
      <c r="P713" s="56"/>
      <c r="Q713" s="56"/>
      <c r="R713" s="56"/>
      <c r="S713" s="56"/>
      <c r="T713" s="57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56"/>
      <c r="AJ713" s="56"/>
      <c r="AK713" s="56"/>
      <c r="AL713" s="56"/>
      <c r="AM713" s="56"/>
      <c r="AN713" s="56"/>
      <c r="AO713" s="56"/>
    </row>
    <row r="714" ht="15.75" customHeight="1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77"/>
      <c r="L714" s="77"/>
      <c r="M714" s="56"/>
      <c r="N714" s="56"/>
      <c r="O714" s="56"/>
      <c r="P714" s="56"/>
      <c r="Q714" s="56"/>
      <c r="R714" s="56"/>
      <c r="S714" s="56"/>
      <c r="T714" s="57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56"/>
      <c r="AJ714" s="56"/>
      <c r="AK714" s="56"/>
      <c r="AL714" s="56"/>
      <c r="AM714" s="56"/>
      <c r="AN714" s="56"/>
      <c r="AO714" s="56"/>
    </row>
    <row r="715" ht="15.75" customHeight="1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77"/>
      <c r="L715" s="77"/>
      <c r="M715" s="56"/>
      <c r="N715" s="56"/>
      <c r="O715" s="56"/>
      <c r="P715" s="56"/>
      <c r="Q715" s="56"/>
      <c r="R715" s="56"/>
      <c r="S715" s="56"/>
      <c r="T715" s="57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56"/>
      <c r="AJ715" s="56"/>
      <c r="AK715" s="56"/>
      <c r="AL715" s="56"/>
      <c r="AM715" s="56"/>
      <c r="AN715" s="56"/>
      <c r="AO715" s="56"/>
    </row>
    <row r="716" ht="15.75" customHeight="1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77"/>
      <c r="L716" s="77"/>
      <c r="M716" s="56"/>
      <c r="N716" s="56"/>
      <c r="O716" s="56"/>
      <c r="P716" s="56"/>
      <c r="Q716" s="56"/>
      <c r="R716" s="56"/>
      <c r="S716" s="56"/>
      <c r="T716" s="57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56"/>
      <c r="AJ716" s="56"/>
      <c r="AK716" s="56"/>
      <c r="AL716" s="56"/>
      <c r="AM716" s="56"/>
      <c r="AN716" s="56"/>
      <c r="AO716" s="56"/>
    </row>
    <row r="717" ht="15.75" customHeight="1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77"/>
      <c r="L717" s="77"/>
      <c r="M717" s="56"/>
      <c r="N717" s="56"/>
      <c r="O717" s="56"/>
      <c r="P717" s="56"/>
      <c r="Q717" s="56"/>
      <c r="R717" s="56"/>
      <c r="S717" s="56"/>
      <c r="T717" s="57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56"/>
      <c r="AJ717" s="56"/>
      <c r="AK717" s="56"/>
      <c r="AL717" s="56"/>
      <c r="AM717" s="56"/>
      <c r="AN717" s="56"/>
      <c r="AO717" s="56"/>
    </row>
    <row r="718" ht="15.75" customHeight="1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77"/>
      <c r="L718" s="77"/>
      <c r="M718" s="56"/>
      <c r="N718" s="56"/>
      <c r="O718" s="56"/>
      <c r="P718" s="56"/>
      <c r="Q718" s="56"/>
      <c r="R718" s="56"/>
      <c r="S718" s="56"/>
      <c r="T718" s="57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56"/>
      <c r="AJ718" s="56"/>
      <c r="AK718" s="56"/>
      <c r="AL718" s="56"/>
      <c r="AM718" s="56"/>
      <c r="AN718" s="56"/>
      <c r="AO718" s="56"/>
    </row>
    <row r="719" ht="15.75" customHeight="1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77"/>
      <c r="L719" s="77"/>
      <c r="M719" s="56"/>
      <c r="N719" s="56"/>
      <c r="O719" s="56"/>
      <c r="P719" s="56"/>
      <c r="Q719" s="56"/>
      <c r="R719" s="56"/>
      <c r="S719" s="56"/>
      <c r="T719" s="57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56"/>
      <c r="AJ719" s="56"/>
      <c r="AK719" s="56"/>
      <c r="AL719" s="56"/>
      <c r="AM719" s="56"/>
      <c r="AN719" s="56"/>
      <c r="AO719" s="56"/>
    </row>
    <row r="720" ht="15.75" customHeight="1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77"/>
      <c r="L720" s="77"/>
      <c r="M720" s="56"/>
      <c r="N720" s="56"/>
      <c r="O720" s="56"/>
      <c r="P720" s="56"/>
      <c r="Q720" s="56"/>
      <c r="R720" s="56"/>
      <c r="S720" s="56"/>
      <c r="T720" s="57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</row>
    <row r="721" ht="15.75" customHeight="1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77"/>
      <c r="L721" s="77"/>
      <c r="M721" s="56"/>
      <c r="N721" s="56"/>
      <c r="O721" s="56"/>
      <c r="P721" s="56"/>
      <c r="Q721" s="56"/>
      <c r="R721" s="56"/>
      <c r="S721" s="56"/>
      <c r="T721" s="57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</row>
    <row r="722" ht="15.75" customHeight="1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77"/>
      <c r="L722" s="77"/>
      <c r="M722" s="56"/>
      <c r="N722" s="56"/>
      <c r="O722" s="56"/>
      <c r="P722" s="56"/>
      <c r="Q722" s="56"/>
      <c r="R722" s="56"/>
      <c r="S722" s="56"/>
      <c r="T722" s="57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56"/>
      <c r="AJ722" s="56"/>
      <c r="AK722" s="56"/>
      <c r="AL722" s="56"/>
      <c r="AM722" s="56"/>
      <c r="AN722" s="56"/>
      <c r="AO722" s="56"/>
    </row>
    <row r="723" ht="15.75" customHeight="1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77"/>
      <c r="L723" s="77"/>
      <c r="M723" s="56"/>
      <c r="N723" s="56"/>
      <c r="O723" s="56"/>
      <c r="P723" s="56"/>
      <c r="Q723" s="56"/>
      <c r="R723" s="56"/>
      <c r="S723" s="56"/>
      <c r="T723" s="57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56"/>
      <c r="AJ723" s="56"/>
      <c r="AK723" s="56"/>
      <c r="AL723" s="56"/>
      <c r="AM723" s="56"/>
      <c r="AN723" s="56"/>
      <c r="AO723" s="56"/>
    </row>
    <row r="724" ht="15.75" customHeight="1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77"/>
      <c r="L724" s="77"/>
      <c r="M724" s="56"/>
      <c r="N724" s="56"/>
      <c r="O724" s="56"/>
      <c r="P724" s="56"/>
      <c r="Q724" s="56"/>
      <c r="R724" s="56"/>
      <c r="S724" s="56"/>
      <c r="T724" s="57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56"/>
      <c r="AJ724" s="56"/>
      <c r="AK724" s="56"/>
      <c r="AL724" s="56"/>
      <c r="AM724" s="56"/>
      <c r="AN724" s="56"/>
      <c r="AO724" s="56"/>
    </row>
    <row r="725" ht="15.75" customHeight="1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77"/>
      <c r="L725" s="77"/>
      <c r="M725" s="56"/>
      <c r="N725" s="56"/>
      <c r="O725" s="56"/>
      <c r="P725" s="56"/>
      <c r="Q725" s="56"/>
      <c r="R725" s="56"/>
      <c r="S725" s="56"/>
      <c r="T725" s="57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</row>
    <row r="726" ht="15.75" customHeight="1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77"/>
      <c r="L726" s="77"/>
      <c r="M726" s="56"/>
      <c r="N726" s="56"/>
      <c r="O726" s="56"/>
      <c r="P726" s="56"/>
      <c r="Q726" s="56"/>
      <c r="R726" s="56"/>
      <c r="S726" s="56"/>
      <c r="T726" s="57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56"/>
      <c r="AJ726" s="56"/>
      <c r="AK726" s="56"/>
      <c r="AL726" s="56"/>
      <c r="AM726" s="56"/>
      <c r="AN726" s="56"/>
      <c r="AO726" s="56"/>
    </row>
    <row r="727" ht="15.75" customHeight="1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77"/>
      <c r="L727" s="77"/>
      <c r="M727" s="56"/>
      <c r="N727" s="56"/>
      <c r="O727" s="56"/>
      <c r="P727" s="56"/>
      <c r="Q727" s="56"/>
      <c r="R727" s="56"/>
      <c r="S727" s="56"/>
      <c r="T727" s="57"/>
      <c r="U727" s="56"/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</row>
    <row r="728" ht="15.75" customHeight="1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77"/>
      <c r="L728" s="77"/>
      <c r="M728" s="56"/>
      <c r="N728" s="56"/>
      <c r="O728" s="56"/>
      <c r="P728" s="56"/>
      <c r="Q728" s="56"/>
      <c r="R728" s="56"/>
      <c r="S728" s="56"/>
      <c r="T728" s="57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56"/>
      <c r="AJ728" s="56"/>
      <c r="AK728" s="56"/>
      <c r="AL728" s="56"/>
      <c r="AM728" s="56"/>
      <c r="AN728" s="56"/>
      <c r="AO728" s="56"/>
    </row>
    <row r="729" ht="15.75" customHeight="1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77"/>
      <c r="L729" s="77"/>
      <c r="M729" s="56"/>
      <c r="N729" s="56"/>
      <c r="O729" s="56"/>
      <c r="P729" s="56"/>
      <c r="Q729" s="56"/>
      <c r="R729" s="56"/>
      <c r="S729" s="56"/>
      <c r="T729" s="57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</row>
    <row r="730" ht="15.75" customHeight="1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77"/>
      <c r="L730" s="77"/>
      <c r="M730" s="56"/>
      <c r="N730" s="56"/>
      <c r="O730" s="56"/>
      <c r="P730" s="56"/>
      <c r="Q730" s="56"/>
      <c r="R730" s="56"/>
      <c r="S730" s="56"/>
      <c r="T730" s="57"/>
      <c r="U730" s="56"/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  <c r="AH730" s="56"/>
      <c r="AI730" s="56"/>
      <c r="AJ730" s="56"/>
      <c r="AK730" s="56"/>
      <c r="AL730" s="56"/>
      <c r="AM730" s="56"/>
      <c r="AN730" s="56"/>
      <c r="AO730" s="56"/>
    </row>
    <row r="731" ht="15.75" customHeight="1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77"/>
      <c r="L731" s="77"/>
      <c r="M731" s="56"/>
      <c r="N731" s="56"/>
      <c r="O731" s="56"/>
      <c r="P731" s="56"/>
      <c r="Q731" s="56"/>
      <c r="R731" s="56"/>
      <c r="S731" s="56"/>
      <c r="T731" s="57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</row>
    <row r="732" ht="15.75" customHeight="1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77"/>
      <c r="L732" s="77"/>
      <c r="M732" s="56"/>
      <c r="N732" s="56"/>
      <c r="O732" s="56"/>
      <c r="P732" s="56"/>
      <c r="Q732" s="56"/>
      <c r="R732" s="56"/>
      <c r="S732" s="56"/>
      <c r="T732" s="57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</row>
    <row r="733" ht="15.75" customHeight="1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77"/>
      <c r="L733" s="77"/>
      <c r="M733" s="56"/>
      <c r="N733" s="56"/>
      <c r="O733" s="56"/>
      <c r="P733" s="56"/>
      <c r="Q733" s="56"/>
      <c r="R733" s="56"/>
      <c r="S733" s="56"/>
      <c r="T733" s="57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56"/>
      <c r="AJ733" s="56"/>
      <c r="AK733" s="56"/>
      <c r="AL733" s="56"/>
      <c r="AM733" s="56"/>
      <c r="AN733" s="56"/>
      <c r="AO733" s="56"/>
    </row>
    <row r="734" ht="15.75" customHeight="1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77"/>
      <c r="L734" s="77"/>
      <c r="M734" s="56"/>
      <c r="N734" s="56"/>
      <c r="O734" s="56"/>
      <c r="P734" s="56"/>
      <c r="Q734" s="56"/>
      <c r="R734" s="56"/>
      <c r="S734" s="56"/>
      <c r="T734" s="57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</row>
    <row r="735" ht="15.75" customHeight="1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77"/>
      <c r="L735" s="77"/>
      <c r="M735" s="56"/>
      <c r="N735" s="56"/>
      <c r="O735" s="56"/>
      <c r="P735" s="56"/>
      <c r="Q735" s="56"/>
      <c r="R735" s="56"/>
      <c r="S735" s="56"/>
      <c r="T735" s="57"/>
      <c r="U735" s="56"/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  <c r="AH735" s="56"/>
      <c r="AI735" s="56"/>
      <c r="AJ735" s="56"/>
      <c r="AK735" s="56"/>
      <c r="AL735" s="56"/>
      <c r="AM735" s="56"/>
      <c r="AN735" s="56"/>
      <c r="AO735" s="56"/>
    </row>
    <row r="736" ht="15.75" customHeight="1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77"/>
      <c r="L736" s="77"/>
      <c r="M736" s="56"/>
      <c r="N736" s="56"/>
      <c r="O736" s="56"/>
      <c r="P736" s="56"/>
      <c r="Q736" s="56"/>
      <c r="R736" s="56"/>
      <c r="S736" s="56"/>
      <c r="T736" s="57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56"/>
      <c r="AJ736" s="56"/>
      <c r="AK736" s="56"/>
      <c r="AL736" s="56"/>
      <c r="AM736" s="56"/>
      <c r="AN736" s="56"/>
      <c r="AO736" s="56"/>
    </row>
    <row r="737" ht="15.75" customHeight="1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77"/>
      <c r="L737" s="77"/>
      <c r="M737" s="56"/>
      <c r="N737" s="56"/>
      <c r="O737" s="56"/>
      <c r="P737" s="56"/>
      <c r="Q737" s="56"/>
      <c r="R737" s="56"/>
      <c r="S737" s="56"/>
      <c r="T737" s="57"/>
      <c r="U737" s="56"/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  <c r="AH737" s="56"/>
      <c r="AI737" s="56"/>
      <c r="AJ737" s="56"/>
      <c r="AK737" s="56"/>
      <c r="AL737" s="56"/>
      <c r="AM737" s="56"/>
      <c r="AN737" s="56"/>
      <c r="AO737" s="56"/>
    </row>
    <row r="738" ht="15.75" customHeight="1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77"/>
      <c r="L738" s="77"/>
      <c r="M738" s="56"/>
      <c r="N738" s="56"/>
      <c r="O738" s="56"/>
      <c r="P738" s="56"/>
      <c r="Q738" s="56"/>
      <c r="R738" s="56"/>
      <c r="S738" s="56"/>
      <c r="T738" s="57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56"/>
      <c r="AJ738" s="56"/>
      <c r="AK738" s="56"/>
      <c r="AL738" s="56"/>
      <c r="AM738" s="56"/>
      <c r="AN738" s="56"/>
      <c r="AO738" s="56"/>
    </row>
    <row r="739" ht="15.75" customHeight="1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77"/>
      <c r="L739" s="77"/>
      <c r="M739" s="56"/>
      <c r="N739" s="56"/>
      <c r="O739" s="56"/>
      <c r="P739" s="56"/>
      <c r="Q739" s="56"/>
      <c r="R739" s="56"/>
      <c r="S739" s="56"/>
      <c r="T739" s="57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56"/>
      <c r="AJ739" s="56"/>
      <c r="AK739" s="56"/>
      <c r="AL739" s="56"/>
      <c r="AM739" s="56"/>
      <c r="AN739" s="56"/>
      <c r="AO739" s="56"/>
    </row>
    <row r="740" ht="15.75" customHeight="1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77"/>
      <c r="L740" s="77"/>
      <c r="M740" s="56"/>
      <c r="N740" s="56"/>
      <c r="O740" s="56"/>
      <c r="P740" s="56"/>
      <c r="Q740" s="56"/>
      <c r="R740" s="56"/>
      <c r="S740" s="56"/>
      <c r="T740" s="57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56"/>
      <c r="AJ740" s="56"/>
      <c r="AK740" s="56"/>
      <c r="AL740" s="56"/>
      <c r="AM740" s="56"/>
      <c r="AN740" s="56"/>
      <c r="AO740" s="56"/>
    </row>
    <row r="741" ht="15.75" customHeight="1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77"/>
      <c r="L741" s="77"/>
      <c r="M741" s="56"/>
      <c r="N741" s="56"/>
      <c r="O741" s="56"/>
      <c r="P741" s="56"/>
      <c r="Q741" s="56"/>
      <c r="R741" s="56"/>
      <c r="S741" s="56"/>
      <c r="T741" s="57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56"/>
      <c r="AJ741" s="56"/>
      <c r="AK741" s="56"/>
      <c r="AL741" s="56"/>
      <c r="AM741" s="56"/>
      <c r="AN741" s="56"/>
      <c r="AO741" s="56"/>
    </row>
    <row r="742" ht="15.75" customHeight="1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77"/>
      <c r="L742" s="77"/>
      <c r="M742" s="56"/>
      <c r="N742" s="56"/>
      <c r="O742" s="56"/>
      <c r="P742" s="56"/>
      <c r="Q742" s="56"/>
      <c r="R742" s="56"/>
      <c r="S742" s="56"/>
      <c r="T742" s="57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56"/>
      <c r="AJ742" s="56"/>
      <c r="AK742" s="56"/>
      <c r="AL742" s="56"/>
      <c r="AM742" s="56"/>
      <c r="AN742" s="56"/>
      <c r="AO742" s="56"/>
    </row>
    <row r="743" ht="15.75" customHeight="1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77"/>
      <c r="L743" s="77"/>
      <c r="M743" s="56"/>
      <c r="N743" s="56"/>
      <c r="O743" s="56"/>
      <c r="P743" s="56"/>
      <c r="Q743" s="56"/>
      <c r="R743" s="56"/>
      <c r="S743" s="56"/>
      <c r="T743" s="57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56"/>
      <c r="AJ743" s="56"/>
      <c r="AK743" s="56"/>
      <c r="AL743" s="56"/>
      <c r="AM743" s="56"/>
      <c r="AN743" s="56"/>
      <c r="AO743" s="56"/>
    </row>
    <row r="744" ht="15.75" customHeight="1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77"/>
      <c r="L744" s="77"/>
      <c r="M744" s="56"/>
      <c r="N744" s="56"/>
      <c r="O744" s="56"/>
      <c r="P744" s="56"/>
      <c r="Q744" s="56"/>
      <c r="R744" s="56"/>
      <c r="S744" s="56"/>
      <c r="T744" s="57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56"/>
      <c r="AJ744" s="56"/>
      <c r="AK744" s="56"/>
      <c r="AL744" s="56"/>
      <c r="AM744" s="56"/>
      <c r="AN744" s="56"/>
      <c r="AO744" s="56"/>
    </row>
    <row r="745" ht="15.75" customHeight="1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77"/>
      <c r="L745" s="77"/>
      <c r="M745" s="56"/>
      <c r="N745" s="56"/>
      <c r="O745" s="56"/>
      <c r="P745" s="56"/>
      <c r="Q745" s="56"/>
      <c r="R745" s="56"/>
      <c r="S745" s="56"/>
      <c r="T745" s="57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56"/>
      <c r="AJ745" s="56"/>
      <c r="AK745" s="56"/>
      <c r="AL745" s="56"/>
      <c r="AM745" s="56"/>
      <c r="AN745" s="56"/>
      <c r="AO745" s="56"/>
    </row>
    <row r="746" ht="15.75" customHeight="1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77"/>
      <c r="L746" s="77"/>
      <c r="M746" s="56"/>
      <c r="N746" s="56"/>
      <c r="O746" s="56"/>
      <c r="P746" s="56"/>
      <c r="Q746" s="56"/>
      <c r="R746" s="56"/>
      <c r="S746" s="56"/>
      <c r="T746" s="57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56"/>
      <c r="AJ746" s="56"/>
      <c r="AK746" s="56"/>
      <c r="AL746" s="56"/>
      <c r="AM746" s="56"/>
      <c r="AN746" s="56"/>
      <c r="AO746" s="56"/>
    </row>
    <row r="747" ht="15.75" customHeight="1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77"/>
      <c r="L747" s="77"/>
      <c r="M747" s="56"/>
      <c r="N747" s="56"/>
      <c r="O747" s="56"/>
      <c r="P747" s="56"/>
      <c r="Q747" s="56"/>
      <c r="R747" s="56"/>
      <c r="S747" s="56"/>
      <c r="T747" s="57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56"/>
      <c r="AJ747" s="56"/>
      <c r="AK747" s="56"/>
      <c r="AL747" s="56"/>
      <c r="AM747" s="56"/>
      <c r="AN747" s="56"/>
      <c r="AO747" s="56"/>
    </row>
    <row r="748" ht="15.75" customHeight="1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77"/>
      <c r="L748" s="77"/>
      <c r="M748" s="56"/>
      <c r="N748" s="56"/>
      <c r="O748" s="56"/>
      <c r="P748" s="56"/>
      <c r="Q748" s="56"/>
      <c r="R748" s="56"/>
      <c r="S748" s="56"/>
      <c r="T748" s="57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56"/>
      <c r="AJ748" s="56"/>
      <c r="AK748" s="56"/>
      <c r="AL748" s="56"/>
      <c r="AM748" s="56"/>
      <c r="AN748" s="56"/>
      <c r="AO748" s="56"/>
    </row>
    <row r="749" ht="15.75" customHeight="1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77"/>
      <c r="L749" s="77"/>
      <c r="M749" s="56"/>
      <c r="N749" s="56"/>
      <c r="O749" s="56"/>
      <c r="P749" s="56"/>
      <c r="Q749" s="56"/>
      <c r="R749" s="56"/>
      <c r="S749" s="56"/>
      <c r="T749" s="57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56"/>
      <c r="AJ749" s="56"/>
      <c r="AK749" s="56"/>
      <c r="AL749" s="56"/>
      <c r="AM749" s="56"/>
      <c r="AN749" s="56"/>
      <c r="AO749" s="56"/>
    </row>
    <row r="750" ht="15.75" customHeight="1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77"/>
      <c r="L750" s="77"/>
      <c r="M750" s="56"/>
      <c r="N750" s="56"/>
      <c r="O750" s="56"/>
      <c r="P750" s="56"/>
      <c r="Q750" s="56"/>
      <c r="R750" s="56"/>
      <c r="S750" s="56"/>
      <c r="T750" s="57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56"/>
      <c r="AJ750" s="56"/>
      <c r="AK750" s="56"/>
      <c r="AL750" s="56"/>
      <c r="AM750" s="56"/>
      <c r="AN750" s="56"/>
      <c r="AO750" s="56"/>
    </row>
    <row r="751" ht="15.75" customHeight="1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77"/>
      <c r="L751" s="77"/>
      <c r="M751" s="56"/>
      <c r="N751" s="56"/>
      <c r="O751" s="56"/>
      <c r="P751" s="56"/>
      <c r="Q751" s="56"/>
      <c r="R751" s="56"/>
      <c r="S751" s="56"/>
      <c r="T751" s="57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56"/>
      <c r="AJ751" s="56"/>
      <c r="AK751" s="56"/>
      <c r="AL751" s="56"/>
      <c r="AM751" s="56"/>
      <c r="AN751" s="56"/>
      <c r="AO751" s="56"/>
    </row>
    <row r="752" ht="15.75" customHeight="1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77"/>
      <c r="L752" s="77"/>
      <c r="M752" s="56"/>
      <c r="N752" s="56"/>
      <c r="O752" s="56"/>
      <c r="P752" s="56"/>
      <c r="Q752" s="56"/>
      <c r="R752" s="56"/>
      <c r="S752" s="56"/>
      <c r="T752" s="57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56"/>
      <c r="AJ752" s="56"/>
      <c r="AK752" s="56"/>
      <c r="AL752" s="56"/>
      <c r="AM752" s="56"/>
      <c r="AN752" s="56"/>
      <c r="AO752" s="56"/>
    </row>
    <row r="753" ht="15.75" customHeight="1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77"/>
      <c r="L753" s="77"/>
      <c r="M753" s="56"/>
      <c r="N753" s="56"/>
      <c r="O753" s="56"/>
      <c r="P753" s="56"/>
      <c r="Q753" s="56"/>
      <c r="R753" s="56"/>
      <c r="S753" s="56"/>
      <c r="T753" s="57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56"/>
      <c r="AJ753" s="56"/>
      <c r="AK753" s="56"/>
      <c r="AL753" s="56"/>
      <c r="AM753" s="56"/>
      <c r="AN753" s="56"/>
      <c r="AO753" s="56"/>
    </row>
    <row r="754" ht="15.75" customHeight="1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77"/>
      <c r="L754" s="77"/>
      <c r="M754" s="56"/>
      <c r="N754" s="56"/>
      <c r="O754" s="56"/>
      <c r="P754" s="56"/>
      <c r="Q754" s="56"/>
      <c r="R754" s="56"/>
      <c r="S754" s="56"/>
      <c r="T754" s="57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56"/>
      <c r="AJ754" s="56"/>
      <c r="AK754" s="56"/>
      <c r="AL754" s="56"/>
      <c r="AM754" s="56"/>
      <c r="AN754" s="56"/>
      <c r="AO754" s="56"/>
    </row>
    <row r="755" ht="15.75" customHeight="1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77"/>
      <c r="L755" s="77"/>
      <c r="M755" s="56"/>
      <c r="N755" s="56"/>
      <c r="O755" s="56"/>
      <c r="P755" s="56"/>
      <c r="Q755" s="56"/>
      <c r="R755" s="56"/>
      <c r="S755" s="56"/>
      <c r="T755" s="57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56"/>
      <c r="AJ755" s="56"/>
      <c r="AK755" s="56"/>
      <c r="AL755" s="56"/>
      <c r="AM755" s="56"/>
      <c r="AN755" s="56"/>
      <c r="AO755" s="56"/>
    </row>
    <row r="756" ht="15.75" customHeight="1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77"/>
      <c r="L756" s="77"/>
      <c r="M756" s="56"/>
      <c r="N756" s="56"/>
      <c r="O756" s="56"/>
      <c r="P756" s="56"/>
      <c r="Q756" s="56"/>
      <c r="R756" s="56"/>
      <c r="S756" s="56"/>
      <c r="T756" s="57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56"/>
      <c r="AJ756" s="56"/>
      <c r="AK756" s="56"/>
      <c r="AL756" s="56"/>
      <c r="AM756" s="56"/>
      <c r="AN756" s="56"/>
      <c r="AO756" s="56"/>
    </row>
    <row r="757" ht="15.75" customHeight="1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77"/>
      <c r="L757" s="77"/>
      <c r="M757" s="56"/>
      <c r="N757" s="56"/>
      <c r="O757" s="56"/>
      <c r="P757" s="56"/>
      <c r="Q757" s="56"/>
      <c r="R757" s="56"/>
      <c r="S757" s="56"/>
      <c r="T757" s="57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56"/>
      <c r="AJ757" s="56"/>
      <c r="AK757" s="56"/>
      <c r="AL757" s="56"/>
      <c r="AM757" s="56"/>
      <c r="AN757" s="56"/>
      <c r="AO757" s="56"/>
    </row>
    <row r="758" ht="15.75" customHeight="1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77"/>
      <c r="L758" s="77"/>
      <c r="M758" s="56"/>
      <c r="N758" s="56"/>
      <c r="O758" s="56"/>
      <c r="P758" s="56"/>
      <c r="Q758" s="56"/>
      <c r="R758" s="56"/>
      <c r="S758" s="56"/>
      <c r="T758" s="57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56"/>
      <c r="AJ758" s="56"/>
      <c r="AK758" s="56"/>
      <c r="AL758" s="56"/>
      <c r="AM758" s="56"/>
      <c r="AN758" s="56"/>
      <c r="AO758" s="56"/>
    </row>
    <row r="759" ht="15.75" customHeight="1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77"/>
      <c r="L759" s="77"/>
      <c r="M759" s="56"/>
      <c r="N759" s="56"/>
      <c r="O759" s="56"/>
      <c r="P759" s="56"/>
      <c r="Q759" s="56"/>
      <c r="R759" s="56"/>
      <c r="S759" s="56"/>
      <c r="T759" s="57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56"/>
      <c r="AJ759" s="56"/>
      <c r="AK759" s="56"/>
      <c r="AL759" s="56"/>
      <c r="AM759" s="56"/>
      <c r="AN759" s="56"/>
      <c r="AO759" s="56"/>
    </row>
    <row r="760" ht="15.75" customHeight="1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77"/>
      <c r="L760" s="77"/>
      <c r="M760" s="56"/>
      <c r="N760" s="56"/>
      <c r="O760" s="56"/>
      <c r="P760" s="56"/>
      <c r="Q760" s="56"/>
      <c r="R760" s="56"/>
      <c r="S760" s="56"/>
      <c r="T760" s="57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56"/>
      <c r="AJ760" s="56"/>
      <c r="AK760" s="56"/>
      <c r="AL760" s="56"/>
      <c r="AM760" s="56"/>
      <c r="AN760" s="56"/>
      <c r="AO760" s="56"/>
    </row>
    <row r="761" ht="15.75" customHeight="1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77"/>
      <c r="L761" s="77"/>
      <c r="M761" s="56"/>
      <c r="N761" s="56"/>
      <c r="O761" s="56"/>
      <c r="P761" s="56"/>
      <c r="Q761" s="56"/>
      <c r="R761" s="56"/>
      <c r="S761" s="56"/>
      <c r="T761" s="57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56"/>
      <c r="AJ761" s="56"/>
      <c r="AK761" s="56"/>
      <c r="AL761" s="56"/>
      <c r="AM761" s="56"/>
      <c r="AN761" s="56"/>
      <c r="AO761" s="56"/>
    </row>
    <row r="762" ht="15.75" customHeight="1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77"/>
      <c r="L762" s="77"/>
      <c r="M762" s="56"/>
      <c r="N762" s="56"/>
      <c r="O762" s="56"/>
      <c r="P762" s="56"/>
      <c r="Q762" s="56"/>
      <c r="R762" s="56"/>
      <c r="S762" s="56"/>
      <c r="T762" s="57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56"/>
      <c r="AJ762" s="56"/>
      <c r="AK762" s="56"/>
      <c r="AL762" s="56"/>
      <c r="AM762" s="56"/>
      <c r="AN762" s="56"/>
      <c r="AO762" s="56"/>
    </row>
    <row r="763" ht="15.75" customHeight="1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77"/>
      <c r="L763" s="77"/>
      <c r="M763" s="56"/>
      <c r="N763" s="56"/>
      <c r="O763" s="56"/>
      <c r="P763" s="56"/>
      <c r="Q763" s="56"/>
      <c r="R763" s="56"/>
      <c r="S763" s="56"/>
      <c r="T763" s="57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56"/>
      <c r="AJ763" s="56"/>
      <c r="AK763" s="56"/>
      <c r="AL763" s="56"/>
      <c r="AM763" s="56"/>
      <c r="AN763" s="56"/>
      <c r="AO763" s="56"/>
    </row>
    <row r="764" ht="15.75" customHeight="1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77"/>
      <c r="L764" s="77"/>
      <c r="M764" s="56"/>
      <c r="N764" s="56"/>
      <c r="O764" s="56"/>
      <c r="P764" s="56"/>
      <c r="Q764" s="56"/>
      <c r="R764" s="56"/>
      <c r="S764" s="56"/>
      <c r="T764" s="57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56"/>
      <c r="AJ764" s="56"/>
      <c r="AK764" s="56"/>
      <c r="AL764" s="56"/>
      <c r="AM764" s="56"/>
      <c r="AN764" s="56"/>
      <c r="AO764" s="56"/>
    </row>
    <row r="765" ht="15.75" customHeight="1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77"/>
      <c r="L765" s="77"/>
      <c r="M765" s="56"/>
      <c r="N765" s="56"/>
      <c r="O765" s="56"/>
      <c r="P765" s="56"/>
      <c r="Q765" s="56"/>
      <c r="R765" s="56"/>
      <c r="S765" s="56"/>
      <c r="T765" s="57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56"/>
      <c r="AJ765" s="56"/>
      <c r="AK765" s="56"/>
      <c r="AL765" s="56"/>
      <c r="AM765" s="56"/>
      <c r="AN765" s="56"/>
      <c r="AO765" s="56"/>
    </row>
    <row r="766" ht="15.75" customHeight="1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77"/>
      <c r="L766" s="77"/>
      <c r="M766" s="56"/>
      <c r="N766" s="56"/>
      <c r="O766" s="56"/>
      <c r="P766" s="56"/>
      <c r="Q766" s="56"/>
      <c r="R766" s="56"/>
      <c r="S766" s="56"/>
      <c r="T766" s="57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56"/>
      <c r="AJ766" s="56"/>
      <c r="AK766" s="56"/>
      <c r="AL766" s="56"/>
      <c r="AM766" s="56"/>
      <c r="AN766" s="56"/>
      <c r="AO766" s="56"/>
    </row>
    <row r="767" ht="15.75" customHeight="1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77"/>
      <c r="L767" s="77"/>
      <c r="M767" s="56"/>
      <c r="N767" s="56"/>
      <c r="O767" s="56"/>
      <c r="P767" s="56"/>
      <c r="Q767" s="56"/>
      <c r="R767" s="56"/>
      <c r="S767" s="56"/>
      <c r="T767" s="57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56"/>
      <c r="AJ767" s="56"/>
      <c r="AK767" s="56"/>
      <c r="AL767" s="56"/>
      <c r="AM767" s="56"/>
      <c r="AN767" s="56"/>
      <c r="AO767" s="56"/>
    </row>
    <row r="768" ht="15.75" customHeight="1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77"/>
      <c r="L768" s="77"/>
      <c r="M768" s="56"/>
      <c r="N768" s="56"/>
      <c r="O768" s="56"/>
      <c r="P768" s="56"/>
      <c r="Q768" s="56"/>
      <c r="R768" s="56"/>
      <c r="S768" s="56"/>
      <c r="T768" s="57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56"/>
      <c r="AJ768" s="56"/>
      <c r="AK768" s="56"/>
      <c r="AL768" s="56"/>
      <c r="AM768" s="56"/>
      <c r="AN768" s="56"/>
      <c r="AO768" s="56"/>
    </row>
    <row r="769" ht="15.75" customHeight="1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77"/>
      <c r="L769" s="77"/>
      <c r="M769" s="56"/>
      <c r="N769" s="56"/>
      <c r="O769" s="56"/>
      <c r="P769" s="56"/>
      <c r="Q769" s="56"/>
      <c r="R769" s="56"/>
      <c r="S769" s="56"/>
      <c r="T769" s="57"/>
      <c r="U769" s="56"/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  <c r="AH769" s="56"/>
      <c r="AI769" s="56"/>
      <c r="AJ769" s="56"/>
      <c r="AK769" s="56"/>
      <c r="AL769" s="56"/>
      <c r="AM769" s="56"/>
      <c r="AN769" s="56"/>
      <c r="AO769" s="56"/>
    </row>
    <row r="770" ht="15.75" customHeight="1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77"/>
      <c r="L770" s="77"/>
      <c r="M770" s="56"/>
      <c r="N770" s="56"/>
      <c r="O770" s="56"/>
      <c r="P770" s="56"/>
      <c r="Q770" s="56"/>
      <c r="R770" s="56"/>
      <c r="S770" s="56"/>
      <c r="T770" s="57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56"/>
      <c r="AJ770" s="56"/>
      <c r="AK770" s="56"/>
      <c r="AL770" s="56"/>
      <c r="AM770" s="56"/>
      <c r="AN770" s="56"/>
      <c r="AO770" s="56"/>
    </row>
    <row r="771" ht="15.75" customHeight="1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77"/>
      <c r="L771" s="77"/>
      <c r="M771" s="56"/>
      <c r="N771" s="56"/>
      <c r="O771" s="56"/>
      <c r="P771" s="56"/>
      <c r="Q771" s="56"/>
      <c r="R771" s="56"/>
      <c r="S771" s="56"/>
      <c r="T771" s="57"/>
      <c r="U771" s="56"/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  <c r="AH771" s="56"/>
      <c r="AI771" s="56"/>
      <c r="AJ771" s="56"/>
      <c r="AK771" s="56"/>
      <c r="AL771" s="56"/>
      <c r="AM771" s="56"/>
      <c r="AN771" s="56"/>
      <c r="AO771" s="56"/>
    </row>
    <row r="772" ht="15.75" customHeight="1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77"/>
      <c r="L772" s="77"/>
      <c r="M772" s="56"/>
      <c r="N772" s="56"/>
      <c r="O772" s="56"/>
      <c r="P772" s="56"/>
      <c r="Q772" s="56"/>
      <c r="R772" s="56"/>
      <c r="S772" s="56"/>
      <c r="T772" s="57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56"/>
      <c r="AJ772" s="56"/>
      <c r="AK772" s="56"/>
      <c r="AL772" s="56"/>
      <c r="AM772" s="56"/>
      <c r="AN772" s="56"/>
      <c r="AO772" s="56"/>
    </row>
    <row r="773" ht="15.75" customHeight="1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77"/>
      <c r="L773" s="77"/>
      <c r="M773" s="56"/>
      <c r="N773" s="56"/>
      <c r="O773" s="56"/>
      <c r="P773" s="56"/>
      <c r="Q773" s="56"/>
      <c r="R773" s="56"/>
      <c r="S773" s="56"/>
      <c r="T773" s="57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56"/>
      <c r="AJ773" s="56"/>
      <c r="AK773" s="56"/>
      <c r="AL773" s="56"/>
      <c r="AM773" s="56"/>
      <c r="AN773" s="56"/>
      <c r="AO773" s="56"/>
    </row>
    <row r="774" ht="15.75" customHeight="1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77"/>
      <c r="L774" s="77"/>
      <c r="M774" s="56"/>
      <c r="N774" s="56"/>
      <c r="O774" s="56"/>
      <c r="P774" s="56"/>
      <c r="Q774" s="56"/>
      <c r="R774" s="56"/>
      <c r="S774" s="56"/>
      <c r="T774" s="57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56"/>
      <c r="AJ774" s="56"/>
      <c r="AK774" s="56"/>
      <c r="AL774" s="56"/>
      <c r="AM774" s="56"/>
      <c r="AN774" s="56"/>
      <c r="AO774" s="56"/>
    </row>
    <row r="775" ht="15.75" customHeight="1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77"/>
      <c r="L775" s="77"/>
      <c r="M775" s="56"/>
      <c r="N775" s="56"/>
      <c r="O775" s="56"/>
      <c r="P775" s="56"/>
      <c r="Q775" s="56"/>
      <c r="R775" s="56"/>
      <c r="S775" s="56"/>
      <c r="T775" s="57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56"/>
      <c r="AJ775" s="56"/>
      <c r="AK775" s="56"/>
      <c r="AL775" s="56"/>
      <c r="AM775" s="56"/>
      <c r="AN775" s="56"/>
      <c r="AO775" s="56"/>
    </row>
    <row r="776" ht="15.75" customHeight="1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77"/>
      <c r="L776" s="77"/>
      <c r="M776" s="56"/>
      <c r="N776" s="56"/>
      <c r="O776" s="56"/>
      <c r="P776" s="56"/>
      <c r="Q776" s="56"/>
      <c r="R776" s="56"/>
      <c r="S776" s="56"/>
      <c r="T776" s="57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56"/>
      <c r="AJ776" s="56"/>
      <c r="AK776" s="56"/>
      <c r="AL776" s="56"/>
      <c r="AM776" s="56"/>
      <c r="AN776" s="56"/>
      <c r="AO776" s="56"/>
    </row>
    <row r="777" ht="15.75" customHeight="1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77"/>
      <c r="L777" s="77"/>
      <c r="M777" s="56"/>
      <c r="N777" s="56"/>
      <c r="O777" s="56"/>
      <c r="P777" s="56"/>
      <c r="Q777" s="56"/>
      <c r="R777" s="56"/>
      <c r="S777" s="56"/>
      <c r="T777" s="57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56"/>
      <c r="AJ777" s="56"/>
      <c r="AK777" s="56"/>
      <c r="AL777" s="56"/>
      <c r="AM777" s="56"/>
      <c r="AN777" s="56"/>
      <c r="AO777" s="56"/>
    </row>
    <row r="778" ht="15.75" customHeight="1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77"/>
      <c r="L778" s="77"/>
      <c r="M778" s="56"/>
      <c r="N778" s="56"/>
      <c r="O778" s="56"/>
      <c r="P778" s="56"/>
      <c r="Q778" s="56"/>
      <c r="R778" s="56"/>
      <c r="S778" s="56"/>
      <c r="T778" s="57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56"/>
      <c r="AJ778" s="56"/>
      <c r="AK778" s="56"/>
      <c r="AL778" s="56"/>
      <c r="AM778" s="56"/>
      <c r="AN778" s="56"/>
      <c r="AO778" s="56"/>
    </row>
    <row r="779" ht="15.75" customHeight="1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77"/>
      <c r="L779" s="77"/>
      <c r="M779" s="56"/>
      <c r="N779" s="56"/>
      <c r="O779" s="56"/>
      <c r="P779" s="56"/>
      <c r="Q779" s="56"/>
      <c r="R779" s="56"/>
      <c r="S779" s="56"/>
      <c r="T779" s="57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56"/>
      <c r="AJ779" s="56"/>
      <c r="AK779" s="56"/>
      <c r="AL779" s="56"/>
      <c r="AM779" s="56"/>
      <c r="AN779" s="56"/>
      <c r="AO779" s="56"/>
    </row>
    <row r="780" ht="15.75" customHeight="1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77"/>
      <c r="L780" s="77"/>
      <c r="M780" s="56"/>
      <c r="N780" s="56"/>
      <c r="O780" s="56"/>
      <c r="P780" s="56"/>
      <c r="Q780" s="56"/>
      <c r="R780" s="56"/>
      <c r="S780" s="56"/>
      <c r="T780" s="57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56"/>
      <c r="AJ780" s="56"/>
      <c r="AK780" s="56"/>
      <c r="AL780" s="56"/>
      <c r="AM780" s="56"/>
      <c r="AN780" s="56"/>
      <c r="AO780" s="56"/>
    </row>
    <row r="781" ht="15.75" customHeight="1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77"/>
      <c r="L781" s="77"/>
      <c r="M781" s="56"/>
      <c r="N781" s="56"/>
      <c r="O781" s="56"/>
      <c r="P781" s="56"/>
      <c r="Q781" s="56"/>
      <c r="R781" s="56"/>
      <c r="S781" s="56"/>
      <c r="T781" s="57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56"/>
      <c r="AJ781" s="56"/>
      <c r="AK781" s="56"/>
      <c r="AL781" s="56"/>
      <c r="AM781" s="56"/>
      <c r="AN781" s="56"/>
      <c r="AO781" s="56"/>
    </row>
    <row r="782" ht="15.75" customHeight="1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77"/>
      <c r="L782" s="77"/>
      <c r="M782" s="56"/>
      <c r="N782" s="56"/>
      <c r="O782" s="56"/>
      <c r="P782" s="56"/>
      <c r="Q782" s="56"/>
      <c r="R782" s="56"/>
      <c r="S782" s="56"/>
      <c r="T782" s="57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56"/>
      <c r="AJ782" s="56"/>
      <c r="AK782" s="56"/>
      <c r="AL782" s="56"/>
      <c r="AM782" s="56"/>
      <c r="AN782" s="56"/>
      <c r="AO782" s="56"/>
    </row>
    <row r="783" ht="15.75" customHeight="1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77"/>
      <c r="L783" s="77"/>
      <c r="M783" s="56"/>
      <c r="N783" s="56"/>
      <c r="O783" s="56"/>
      <c r="P783" s="56"/>
      <c r="Q783" s="56"/>
      <c r="R783" s="56"/>
      <c r="S783" s="56"/>
      <c r="T783" s="57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56"/>
      <c r="AJ783" s="56"/>
      <c r="AK783" s="56"/>
      <c r="AL783" s="56"/>
      <c r="AM783" s="56"/>
      <c r="AN783" s="56"/>
      <c r="AO783" s="56"/>
    </row>
    <row r="784" ht="15.75" customHeight="1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77"/>
      <c r="L784" s="77"/>
      <c r="M784" s="56"/>
      <c r="N784" s="56"/>
      <c r="O784" s="56"/>
      <c r="P784" s="56"/>
      <c r="Q784" s="56"/>
      <c r="R784" s="56"/>
      <c r="S784" s="56"/>
      <c r="T784" s="57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56"/>
      <c r="AJ784" s="56"/>
      <c r="AK784" s="56"/>
      <c r="AL784" s="56"/>
      <c r="AM784" s="56"/>
      <c r="AN784" s="56"/>
      <c r="AO784" s="56"/>
    </row>
    <row r="785" ht="15.75" customHeight="1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77"/>
      <c r="L785" s="77"/>
      <c r="M785" s="56"/>
      <c r="N785" s="56"/>
      <c r="O785" s="56"/>
      <c r="P785" s="56"/>
      <c r="Q785" s="56"/>
      <c r="R785" s="56"/>
      <c r="S785" s="56"/>
      <c r="T785" s="57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56"/>
      <c r="AJ785" s="56"/>
      <c r="AK785" s="56"/>
      <c r="AL785" s="56"/>
      <c r="AM785" s="56"/>
      <c r="AN785" s="56"/>
      <c r="AO785" s="56"/>
    </row>
    <row r="786" ht="15.75" customHeight="1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77"/>
      <c r="L786" s="77"/>
      <c r="M786" s="56"/>
      <c r="N786" s="56"/>
      <c r="O786" s="56"/>
      <c r="P786" s="56"/>
      <c r="Q786" s="56"/>
      <c r="R786" s="56"/>
      <c r="S786" s="56"/>
      <c r="T786" s="57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56"/>
      <c r="AJ786" s="56"/>
      <c r="AK786" s="56"/>
      <c r="AL786" s="56"/>
      <c r="AM786" s="56"/>
      <c r="AN786" s="56"/>
      <c r="AO786" s="56"/>
    </row>
    <row r="787" ht="15.75" customHeight="1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77"/>
      <c r="L787" s="77"/>
      <c r="M787" s="56"/>
      <c r="N787" s="56"/>
      <c r="O787" s="56"/>
      <c r="P787" s="56"/>
      <c r="Q787" s="56"/>
      <c r="R787" s="56"/>
      <c r="S787" s="56"/>
      <c r="T787" s="57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56"/>
      <c r="AJ787" s="56"/>
      <c r="AK787" s="56"/>
      <c r="AL787" s="56"/>
      <c r="AM787" s="56"/>
      <c r="AN787" s="56"/>
      <c r="AO787" s="56"/>
    </row>
    <row r="788" ht="15.75" customHeight="1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77"/>
      <c r="L788" s="77"/>
      <c r="M788" s="56"/>
      <c r="N788" s="56"/>
      <c r="O788" s="56"/>
      <c r="P788" s="56"/>
      <c r="Q788" s="56"/>
      <c r="R788" s="56"/>
      <c r="S788" s="56"/>
      <c r="T788" s="57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56"/>
      <c r="AJ788" s="56"/>
      <c r="AK788" s="56"/>
      <c r="AL788" s="56"/>
      <c r="AM788" s="56"/>
      <c r="AN788" s="56"/>
      <c r="AO788" s="56"/>
    </row>
    <row r="789" ht="15.75" customHeight="1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77"/>
      <c r="L789" s="77"/>
      <c r="M789" s="56"/>
      <c r="N789" s="56"/>
      <c r="O789" s="56"/>
      <c r="P789" s="56"/>
      <c r="Q789" s="56"/>
      <c r="R789" s="56"/>
      <c r="S789" s="56"/>
      <c r="T789" s="57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56"/>
      <c r="AJ789" s="56"/>
      <c r="AK789" s="56"/>
      <c r="AL789" s="56"/>
      <c r="AM789" s="56"/>
      <c r="AN789" s="56"/>
      <c r="AO789" s="56"/>
    </row>
    <row r="790" ht="15.75" customHeight="1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77"/>
      <c r="L790" s="77"/>
      <c r="M790" s="56"/>
      <c r="N790" s="56"/>
      <c r="O790" s="56"/>
      <c r="P790" s="56"/>
      <c r="Q790" s="56"/>
      <c r="R790" s="56"/>
      <c r="S790" s="56"/>
      <c r="T790" s="57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56"/>
      <c r="AJ790" s="56"/>
      <c r="AK790" s="56"/>
      <c r="AL790" s="56"/>
      <c r="AM790" s="56"/>
      <c r="AN790" s="56"/>
      <c r="AO790" s="56"/>
    </row>
    <row r="791" ht="15.75" customHeight="1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77"/>
      <c r="L791" s="77"/>
      <c r="M791" s="56"/>
      <c r="N791" s="56"/>
      <c r="O791" s="56"/>
      <c r="P791" s="56"/>
      <c r="Q791" s="56"/>
      <c r="R791" s="56"/>
      <c r="S791" s="56"/>
      <c r="T791" s="57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56"/>
      <c r="AJ791" s="56"/>
      <c r="AK791" s="56"/>
      <c r="AL791" s="56"/>
      <c r="AM791" s="56"/>
      <c r="AN791" s="56"/>
      <c r="AO791" s="56"/>
    </row>
    <row r="792" ht="15.75" customHeight="1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77"/>
      <c r="L792" s="77"/>
      <c r="M792" s="56"/>
      <c r="N792" s="56"/>
      <c r="O792" s="56"/>
      <c r="P792" s="56"/>
      <c r="Q792" s="56"/>
      <c r="R792" s="56"/>
      <c r="S792" s="56"/>
      <c r="T792" s="57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56"/>
      <c r="AJ792" s="56"/>
      <c r="AK792" s="56"/>
      <c r="AL792" s="56"/>
      <c r="AM792" s="56"/>
      <c r="AN792" s="56"/>
      <c r="AO792" s="56"/>
    </row>
    <row r="793" ht="15.75" customHeight="1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77"/>
      <c r="L793" s="77"/>
      <c r="M793" s="56"/>
      <c r="N793" s="56"/>
      <c r="O793" s="56"/>
      <c r="P793" s="56"/>
      <c r="Q793" s="56"/>
      <c r="R793" s="56"/>
      <c r="S793" s="56"/>
      <c r="T793" s="57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56"/>
      <c r="AJ793" s="56"/>
      <c r="AK793" s="56"/>
      <c r="AL793" s="56"/>
      <c r="AM793" s="56"/>
      <c r="AN793" s="56"/>
      <c r="AO793" s="56"/>
    </row>
    <row r="794" ht="15.75" customHeight="1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77"/>
      <c r="L794" s="77"/>
      <c r="M794" s="56"/>
      <c r="N794" s="56"/>
      <c r="O794" s="56"/>
      <c r="P794" s="56"/>
      <c r="Q794" s="56"/>
      <c r="R794" s="56"/>
      <c r="S794" s="56"/>
      <c r="T794" s="57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56"/>
      <c r="AJ794" s="56"/>
      <c r="AK794" s="56"/>
      <c r="AL794" s="56"/>
      <c r="AM794" s="56"/>
      <c r="AN794" s="56"/>
      <c r="AO794" s="56"/>
    </row>
    <row r="795" ht="15.75" customHeight="1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77"/>
      <c r="L795" s="77"/>
      <c r="M795" s="56"/>
      <c r="N795" s="56"/>
      <c r="O795" s="56"/>
      <c r="P795" s="56"/>
      <c r="Q795" s="56"/>
      <c r="R795" s="56"/>
      <c r="S795" s="56"/>
      <c r="T795" s="57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56"/>
      <c r="AJ795" s="56"/>
      <c r="AK795" s="56"/>
      <c r="AL795" s="56"/>
      <c r="AM795" s="56"/>
      <c r="AN795" s="56"/>
      <c r="AO795" s="56"/>
    </row>
    <row r="796" ht="15.75" customHeight="1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77"/>
      <c r="L796" s="77"/>
      <c r="M796" s="56"/>
      <c r="N796" s="56"/>
      <c r="O796" s="56"/>
      <c r="P796" s="56"/>
      <c r="Q796" s="56"/>
      <c r="R796" s="56"/>
      <c r="S796" s="56"/>
      <c r="T796" s="57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56"/>
      <c r="AJ796" s="56"/>
      <c r="AK796" s="56"/>
      <c r="AL796" s="56"/>
      <c r="AM796" s="56"/>
      <c r="AN796" s="56"/>
      <c r="AO796" s="56"/>
    </row>
    <row r="797" ht="15.75" customHeight="1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77"/>
      <c r="L797" s="77"/>
      <c r="M797" s="56"/>
      <c r="N797" s="56"/>
      <c r="O797" s="56"/>
      <c r="P797" s="56"/>
      <c r="Q797" s="56"/>
      <c r="R797" s="56"/>
      <c r="S797" s="56"/>
      <c r="T797" s="57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56"/>
      <c r="AJ797" s="56"/>
      <c r="AK797" s="56"/>
      <c r="AL797" s="56"/>
      <c r="AM797" s="56"/>
      <c r="AN797" s="56"/>
      <c r="AO797" s="56"/>
    </row>
    <row r="798" ht="15.75" customHeight="1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77"/>
      <c r="L798" s="77"/>
      <c r="M798" s="56"/>
      <c r="N798" s="56"/>
      <c r="O798" s="56"/>
      <c r="P798" s="56"/>
      <c r="Q798" s="56"/>
      <c r="R798" s="56"/>
      <c r="S798" s="56"/>
      <c r="T798" s="57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56"/>
      <c r="AJ798" s="56"/>
      <c r="AK798" s="56"/>
      <c r="AL798" s="56"/>
      <c r="AM798" s="56"/>
      <c r="AN798" s="56"/>
      <c r="AO798" s="56"/>
    </row>
    <row r="799" ht="15.75" customHeight="1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77"/>
      <c r="L799" s="77"/>
      <c r="M799" s="56"/>
      <c r="N799" s="56"/>
      <c r="O799" s="56"/>
      <c r="P799" s="56"/>
      <c r="Q799" s="56"/>
      <c r="R799" s="56"/>
      <c r="S799" s="56"/>
      <c r="T799" s="57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56"/>
      <c r="AJ799" s="56"/>
      <c r="AK799" s="56"/>
      <c r="AL799" s="56"/>
      <c r="AM799" s="56"/>
      <c r="AN799" s="56"/>
      <c r="AO799" s="56"/>
    </row>
    <row r="800" ht="15.75" customHeight="1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77"/>
      <c r="L800" s="77"/>
      <c r="M800" s="56"/>
      <c r="N800" s="56"/>
      <c r="O800" s="56"/>
      <c r="P800" s="56"/>
      <c r="Q800" s="56"/>
      <c r="R800" s="56"/>
      <c r="S800" s="56"/>
      <c r="T800" s="57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56"/>
      <c r="AJ800" s="56"/>
      <c r="AK800" s="56"/>
      <c r="AL800" s="56"/>
      <c r="AM800" s="56"/>
      <c r="AN800" s="56"/>
      <c r="AO800" s="56"/>
    </row>
    <row r="801" ht="15.75" customHeight="1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77"/>
      <c r="L801" s="77"/>
      <c r="M801" s="56"/>
      <c r="N801" s="56"/>
      <c r="O801" s="56"/>
      <c r="P801" s="56"/>
      <c r="Q801" s="56"/>
      <c r="R801" s="56"/>
      <c r="S801" s="56"/>
      <c r="T801" s="57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56"/>
      <c r="AJ801" s="56"/>
      <c r="AK801" s="56"/>
      <c r="AL801" s="56"/>
      <c r="AM801" s="56"/>
      <c r="AN801" s="56"/>
      <c r="AO801" s="56"/>
    </row>
    <row r="802" ht="15.75" customHeight="1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77"/>
      <c r="L802" s="77"/>
      <c r="M802" s="56"/>
      <c r="N802" s="56"/>
      <c r="O802" s="56"/>
      <c r="P802" s="56"/>
      <c r="Q802" s="56"/>
      <c r="R802" s="56"/>
      <c r="S802" s="56"/>
      <c r="T802" s="57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56"/>
      <c r="AJ802" s="56"/>
      <c r="AK802" s="56"/>
      <c r="AL802" s="56"/>
      <c r="AM802" s="56"/>
      <c r="AN802" s="56"/>
      <c r="AO802" s="56"/>
    </row>
    <row r="803" ht="15.75" customHeight="1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77"/>
      <c r="L803" s="77"/>
      <c r="M803" s="56"/>
      <c r="N803" s="56"/>
      <c r="O803" s="56"/>
      <c r="P803" s="56"/>
      <c r="Q803" s="56"/>
      <c r="R803" s="56"/>
      <c r="S803" s="56"/>
      <c r="T803" s="57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56"/>
      <c r="AJ803" s="56"/>
      <c r="AK803" s="56"/>
      <c r="AL803" s="56"/>
      <c r="AM803" s="56"/>
      <c r="AN803" s="56"/>
      <c r="AO803" s="56"/>
    </row>
    <row r="804" ht="15.75" customHeight="1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77"/>
      <c r="L804" s="77"/>
      <c r="M804" s="56"/>
      <c r="N804" s="56"/>
      <c r="O804" s="56"/>
      <c r="P804" s="56"/>
      <c r="Q804" s="56"/>
      <c r="R804" s="56"/>
      <c r="S804" s="56"/>
      <c r="T804" s="57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56"/>
      <c r="AJ804" s="56"/>
      <c r="AK804" s="56"/>
      <c r="AL804" s="56"/>
      <c r="AM804" s="56"/>
      <c r="AN804" s="56"/>
      <c r="AO804" s="56"/>
    </row>
    <row r="805" ht="15.75" customHeight="1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77"/>
      <c r="L805" s="77"/>
      <c r="M805" s="56"/>
      <c r="N805" s="56"/>
      <c r="O805" s="56"/>
      <c r="P805" s="56"/>
      <c r="Q805" s="56"/>
      <c r="R805" s="56"/>
      <c r="S805" s="56"/>
      <c r="T805" s="57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56"/>
      <c r="AJ805" s="56"/>
      <c r="AK805" s="56"/>
      <c r="AL805" s="56"/>
      <c r="AM805" s="56"/>
      <c r="AN805" s="56"/>
      <c r="AO805" s="56"/>
    </row>
    <row r="806" ht="15.75" customHeight="1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77"/>
      <c r="L806" s="77"/>
      <c r="M806" s="56"/>
      <c r="N806" s="56"/>
      <c r="O806" s="56"/>
      <c r="P806" s="56"/>
      <c r="Q806" s="56"/>
      <c r="R806" s="56"/>
      <c r="S806" s="56"/>
      <c r="T806" s="57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56"/>
      <c r="AJ806" s="56"/>
      <c r="AK806" s="56"/>
      <c r="AL806" s="56"/>
      <c r="AM806" s="56"/>
      <c r="AN806" s="56"/>
      <c r="AO806" s="56"/>
    </row>
    <row r="807" ht="15.75" customHeight="1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77"/>
      <c r="L807" s="77"/>
      <c r="M807" s="56"/>
      <c r="N807" s="56"/>
      <c r="O807" s="56"/>
      <c r="P807" s="56"/>
      <c r="Q807" s="56"/>
      <c r="R807" s="56"/>
      <c r="S807" s="56"/>
      <c r="T807" s="57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56"/>
      <c r="AJ807" s="56"/>
      <c r="AK807" s="56"/>
      <c r="AL807" s="56"/>
      <c r="AM807" s="56"/>
      <c r="AN807" s="56"/>
      <c r="AO807" s="56"/>
    </row>
    <row r="808" ht="15.75" customHeight="1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77"/>
      <c r="L808" s="77"/>
      <c r="M808" s="56"/>
      <c r="N808" s="56"/>
      <c r="O808" s="56"/>
      <c r="P808" s="56"/>
      <c r="Q808" s="56"/>
      <c r="R808" s="56"/>
      <c r="S808" s="56"/>
      <c r="T808" s="57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56"/>
      <c r="AJ808" s="56"/>
      <c r="AK808" s="56"/>
      <c r="AL808" s="56"/>
      <c r="AM808" s="56"/>
      <c r="AN808" s="56"/>
      <c r="AO808" s="56"/>
    </row>
    <row r="809" ht="15.75" customHeight="1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77"/>
      <c r="L809" s="77"/>
      <c r="M809" s="56"/>
      <c r="N809" s="56"/>
      <c r="O809" s="56"/>
      <c r="P809" s="56"/>
      <c r="Q809" s="56"/>
      <c r="R809" s="56"/>
      <c r="S809" s="56"/>
      <c r="T809" s="57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56"/>
      <c r="AJ809" s="56"/>
      <c r="AK809" s="56"/>
      <c r="AL809" s="56"/>
      <c r="AM809" s="56"/>
      <c r="AN809" s="56"/>
      <c r="AO809" s="56"/>
    </row>
    <row r="810" ht="15.75" customHeight="1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77"/>
      <c r="L810" s="77"/>
      <c r="M810" s="56"/>
      <c r="N810" s="56"/>
      <c r="O810" s="56"/>
      <c r="P810" s="56"/>
      <c r="Q810" s="56"/>
      <c r="R810" s="56"/>
      <c r="S810" s="56"/>
      <c r="T810" s="57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56"/>
      <c r="AJ810" s="56"/>
      <c r="AK810" s="56"/>
      <c r="AL810" s="56"/>
      <c r="AM810" s="56"/>
      <c r="AN810" s="56"/>
      <c r="AO810" s="56"/>
    </row>
    <row r="811" ht="15.75" customHeight="1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77"/>
      <c r="L811" s="77"/>
      <c r="M811" s="56"/>
      <c r="N811" s="56"/>
      <c r="O811" s="56"/>
      <c r="P811" s="56"/>
      <c r="Q811" s="56"/>
      <c r="R811" s="56"/>
      <c r="S811" s="56"/>
      <c r="T811" s="57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56"/>
      <c r="AJ811" s="56"/>
      <c r="AK811" s="56"/>
      <c r="AL811" s="56"/>
      <c r="AM811" s="56"/>
      <c r="AN811" s="56"/>
      <c r="AO811" s="56"/>
    </row>
    <row r="812" ht="15.75" customHeight="1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77"/>
      <c r="L812" s="77"/>
      <c r="M812" s="56"/>
      <c r="N812" s="56"/>
      <c r="O812" s="56"/>
      <c r="P812" s="56"/>
      <c r="Q812" s="56"/>
      <c r="R812" s="56"/>
      <c r="S812" s="56"/>
      <c r="T812" s="57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56"/>
      <c r="AJ812" s="56"/>
      <c r="AK812" s="56"/>
      <c r="AL812" s="56"/>
      <c r="AM812" s="56"/>
      <c r="AN812" s="56"/>
      <c r="AO812" s="56"/>
    </row>
    <row r="813" ht="15.75" customHeight="1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77"/>
      <c r="L813" s="77"/>
      <c r="M813" s="56"/>
      <c r="N813" s="56"/>
      <c r="O813" s="56"/>
      <c r="P813" s="56"/>
      <c r="Q813" s="56"/>
      <c r="R813" s="56"/>
      <c r="S813" s="56"/>
      <c r="T813" s="57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56"/>
      <c r="AJ813" s="56"/>
      <c r="AK813" s="56"/>
      <c r="AL813" s="56"/>
      <c r="AM813" s="56"/>
      <c r="AN813" s="56"/>
      <c r="AO813" s="56"/>
    </row>
    <row r="814" ht="15.75" customHeight="1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77"/>
      <c r="L814" s="77"/>
      <c r="M814" s="56"/>
      <c r="N814" s="56"/>
      <c r="O814" s="56"/>
      <c r="P814" s="56"/>
      <c r="Q814" s="56"/>
      <c r="R814" s="56"/>
      <c r="S814" s="56"/>
      <c r="T814" s="57"/>
      <c r="U814" s="56"/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  <c r="AH814" s="56"/>
      <c r="AI814" s="56"/>
      <c r="AJ814" s="56"/>
      <c r="AK814" s="56"/>
      <c r="AL814" s="56"/>
      <c r="AM814" s="56"/>
      <c r="AN814" s="56"/>
      <c r="AO814" s="56"/>
    </row>
    <row r="815" ht="15.75" customHeight="1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77"/>
      <c r="L815" s="77"/>
      <c r="M815" s="56"/>
      <c r="N815" s="56"/>
      <c r="O815" s="56"/>
      <c r="P815" s="56"/>
      <c r="Q815" s="56"/>
      <c r="R815" s="56"/>
      <c r="S815" s="56"/>
      <c r="T815" s="57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56"/>
      <c r="AJ815" s="56"/>
      <c r="AK815" s="56"/>
      <c r="AL815" s="56"/>
      <c r="AM815" s="56"/>
      <c r="AN815" s="56"/>
      <c r="AO815" s="56"/>
    </row>
    <row r="816" ht="15.75" customHeight="1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77"/>
      <c r="L816" s="77"/>
      <c r="M816" s="56"/>
      <c r="N816" s="56"/>
      <c r="O816" s="56"/>
      <c r="P816" s="56"/>
      <c r="Q816" s="56"/>
      <c r="R816" s="56"/>
      <c r="S816" s="56"/>
      <c r="T816" s="57"/>
      <c r="U816" s="56"/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  <c r="AH816" s="56"/>
      <c r="AI816" s="56"/>
      <c r="AJ816" s="56"/>
      <c r="AK816" s="56"/>
      <c r="AL816" s="56"/>
      <c r="AM816" s="56"/>
      <c r="AN816" s="56"/>
      <c r="AO816" s="56"/>
    </row>
    <row r="817" ht="15.75" customHeight="1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77"/>
      <c r="L817" s="77"/>
      <c r="M817" s="56"/>
      <c r="N817" s="56"/>
      <c r="O817" s="56"/>
      <c r="P817" s="56"/>
      <c r="Q817" s="56"/>
      <c r="R817" s="56"/>
      <c r="S817" s="56"/>
      <c r="T817" s="57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56"/>
      <c r="AJ817" s="56"/>
      <c r="AK817" s="56"/>
      <c r="AL817" s="56"/>
      <c r="AM817" s="56"/>
      <c r="AN817" s="56"/>
      <c r="AO817" s="56"/>
    </row>
    <row r="818" ht="15.75" customHeight="1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77"/>
      <c r="L818" s="77"/>
      <c r="M818" s="56"/>
      <c r="N818" s="56"/>
      <c r="O818" s="56"/>
      <c r="P818" s="56"/>
      <c r="Q818" s="56"/>
      <c r="R818" s="56"/>
      <c r="S818" s="56"/>
      <c r="T818" s="57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56"/>
      <c r="AJ818" s="56"/>
      <c r="AK818" s="56"/>
      <c r="AL818" s="56"/>
      <c r="AM818" s="56"/>
      <c r="AN818" s="56"/>
      <c r="AO818" s="56"/>
    </row>
    <row r="819" ht="15.75" customHeight="1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77"/>
      <c r="L819" s="77"/>
      <c r="M819" s="56"/>
      <c r="N819" s="56"/>
      <c r="O819" s="56"/>
      <c r="P819" s="56"/>
      <c r="Q819" s="56"/>
      <c r="R819" s="56"/>
      <c r="S819" s="56"/>
      <c r="T819" s="57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56"/>
      <c r="AJ819" s="56"/>
      <c r="AK819" s="56"/>
      <c r="AL819" s="56"/>
      <c r="AM819" s="56"/>
      <c r="AN819" s="56"/>
      <c r="AO819" s="56"/>
    </row>
    <row r="820" ht="15.75" customHeight="1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77"/>
      <c r="L820" s="77"/>
      <c r="M820" s="56"/>
      <c r="N820" s="56"/>
      <c r="O820" s="56"/>
      <c r="P820" s="56"/>
      <c r="Q820" s="56"/>
      <c r="R820" s="56"/>
      <c r="S820" s="56"/>
      <c r="T820" s="57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56"/>
      <c r="AJ820" s="56"/>
      <c r="AK820" s="56"/>
      <c r="AL820" s="56"/>
      <c r="AM820" s="56"/>
      <c r="AN820" s="56"/>
      <c r="AO820" s="56"/>
    </row>
    <row r="821" ht="15.75" customHeight="1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77"/>
      <c r="L821" s="77"/>
      <c r="M821" s="56"/>
      <c r="N821" s="56"/>
      <c r="O821" s="56"/>
      <c r="P821" s="56"/>
      <c r="Q821" s="56"/>
      <c r="R821" s="56"/>
      <c r="S821" s="56"/>
      <c r="T821" s="57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56"/>
      <c r="AJ821" s="56"/>
      <c r="AK821" s="56"/>
      <c r="AL821" s="56"/>
      <c r="AM821" s="56"/>
      <c r="AN821" s="56"/>
      <c r="AO821" s="56"/>
    </row>
    <row r="822" ht="15.75" customHeight="1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77"/>
      <c r="L822" s="77"/>
      <c r="M822" s="56"/>
      <c r="N822" s="56"/>
      <c r="O822" s="56"/>
      <c r="P822" s="56"/>
      <c r="Q822" s="56"/>
      <c r="R822" s="56"/>
      <c r="S822" s="56"/>
      <c r="T822" s="57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56"/>
      <c r="AJ822" s="56"/>
      <c r="AK822" s="56"/>
      <c r="AL822" s="56"/>
      <c r="AM822" s="56"/>
      <c r="AN822" s="56"/>
      <c r="AO822" s="56"/>
    </row>
    <row r="823" ht="15.75" customHeight="1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77"/>
      <c r="L823" s="77"/>
      <c r="M823" s="56"/>
      <c r="N823" s="56"/>
      <c r="O823" s="56"/>
      <c r="P823" s="56"/>
      <c r="Q823" s="56"/>
      <c r="R823" s="56"/>
      <c r="S823" s="56"/>
      <c r="T823" s="57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56"/>
      <c r="AJ823" s="56"/>
      <c r="AK823" s="56"/>
      <c r="AL823" s="56"/>
      <c r="AM823" s="56"/>
      <c r="AN823" s="56"/>
      <c r="AO823" s="56"/>
    </row>
    <row r="824" ht="15.75" customHeight="1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77"/>
      <c r="L824" s="77"/>
      <c r="M824" s="56"/>
      <c r="N824" s="56"/>
      <c r="O824" s="56"/>
      <c r="P824" s="56"/>
      <c r="Q824" s="56"/>
      <c r="R824" s="56"/>
      <c r="S824" s="56"/>
      <c r="T824" s="57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56"/>
      <c r="AJ824" s="56"/>
      <c r="AK824" s="56"/>
      <c r="AL824" s="56"/>
      <c r="AM824" s="56"/>
      <c r="AN824" s="56"/>
      <c r="AO824" s="56"/>
    </row>
    <row r="825" ht="15.75" customHeight="1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77"/>
      <c r="L825" s="77"/>
      <c r="M825" s="56"/>
      <c r="N825" s="56"/>
      <c r="O825" s="56"/>
      <c r="P825" s="56"/>
      <c r="Q825" s="56"/>
      <c r="R825" s="56"/>
      <c r="S825" s="56"/>
      <c r="T825" s="57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56"/>
      <c r="AJ825" s="56"/>
      <c r="AK825" s="56"/>
      <c r="AL825" s="56"/>
      <c r="AM825" s="56"/>
      <c r="AN825" s="56"/>
      <c r="AO825" s="56"/>
    </row>
    <row r="826" ht="15.75" customHeight="1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77"/>
      <c r="L826" s="77"/>
      <c r="M826" s="56"/>
      <c r="N826" s="56"/>
      <c r="O826" s="56"/>
      <c r="P826" s="56"/>
      <c r="Q826" s="56"/>
      <c r="R826" s="56"/>
      <c r="S826" s="56"/>
      <c r="T826" s="57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56"/>
      <c r="AJ826" s="56"/>
      <c r="AK826" s="56"/>
      <c r="AL826" s="56"/>
      <c r="AM826" s="56"/>
      <c r="AN826" s="56"/>
      <c r="AO826" s="56"/>
    </row>
    <row r="827" ht="15.75" customHeight="1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77"/>
      <c r="L827" s="77"/>
      <c r="M827" s="56"/>
      <c r="N827" s="56"/>
      <c r="O827" s="56"/>
      <c r="P827" s="56"/>
      <c r="Q827" s="56"/>
      <c r="R827" s="56"/>
      <c r="S827" s="56"/>
      <c r="T827" s="57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56"/>
      <c r="AJ827" s="56"/>
      <c r="AK827" s="56"/>
      <c r="AL827" s="56"/>
      <c r="AM827" s="56"/>
      <c r="AN827" s="56"/>
      <c r="AO827" s="56"/>
    </row>
    <row r="828" ht="15.75" customHeight="1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77"/>
      <c r="L828" s="77"/>
      <c r="M828" s="56"/>
      <c r="N828" s="56"/>
      <c r="O828" s="56"/>
      <c r="P828" s="56"/>
      <c r="Q828" s="56"/>
      <c r="R828" s="56"/>
      <c r="S828" s="56"/>
      <c r="T828" s="57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56"/>
      <c r="AJ828" s="56"/>
      <c r="AK828" s="56"/>
      <c r="AL828" s="56"/>
      <c r="AM828" s="56"/>
      <c r="AN828" s="56"/>
      <c r="AO828" s="56"/>
    </row>
    <row r="829" ht="15.75" customHeight="1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77"/>
      <c r="L829" s="77"/>
      <c r="M829" s="56"/>
      <c r="N829" s="56"/>
      <c r="O829" s="56"/>
      <c r="P829" s="56"/>
      <c r="Q829" s="56"/>
      <c r="R829" s="56"/>
      <c r="S829" s="56"/>
      <c r="T829" s="57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56"/>
      <c r="AJ829" s="56"/>
      <c r="AK829" s="56"/>
      <c r="AL829" s="56"/>
      <c r="AM829" s="56"/>
      <c r="AN829" s="56"/>
      <c r="AO829" s="56"/>
    </row>
    <row r="830" ht="15.75" customHeight="1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77"/>
      <c r="L830" s="77"/>
      <c r="M830" s="56"/>
      <c r="N830" s="56"/>
      <c r="O830" s="56"/>
      <c r="P830" s="56"/>
      <c r="Q830" s="56"/>
      <c r="R830" s="56"/>
      <c r="S830" s="56"/>
      <c r="T830" s="57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56"/>
      <c r="AJ830" s="56"/>
      <c r="AK830" s="56"/>
      <c r="AL830" s="56"/>
      <c r="AM830" s="56"/>
      <c r="AN830" s="56"/>
      <c r="AO830" s="56"/>
    </row>
    <row r="831" ht="15.75" customHeight="1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77"/>
      <c r="L831" s="77"/>
      <c r="M831" s="56"/>
      <c r="N831" s="56"/>
      <c r="O831" s="56"/>
      <c r="P831" s="56"/>
      <c r="Q831" s="56"/>
      <c r="R831" s="56"/>
      <c r="S831" s="56"/>
      <c r="T831" s="57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56"/>
      <c r="AJ831" s="56"/>
      <c r="AK831" s="56"/>
      <c r="AL831" s="56"/>
      <c r="AM831" s="56"/>
      <c r="AN831" s="56"/>
      <c r="AO831" s="56"/>
    </row>
    <row r="832" ht="15.75" customHeight="1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77"/>
      <c r="L832" s="77"/>
      <c r="M832" s="56"/>
      <c r="N832" s="56"/>
      <c r="O832" s="56"/>
      <c r="P832" s="56"/>
      <c r="Q832" s="56"/>
      <c r="R832" s="56"/>
      <c r="S832" s="56"/>
      <c r="T832" s="57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56"/>
      <c r="AJ832" s="56"/>
      <c r="AK832" s="56"/>
      <c r="AL832" s="56"/>
      <c r="AM832" s="56"/>
      <c r="AN832" s="56"/>
      <c r="AO832" s="56"/>
    </row>
    <row r="833" ht="15.75" customHeight="1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77"/>
      <c r="L833" s="77"/>
      <c r="M833" s="56"/>
      <c r="N833" s="56"/>
      <c r="O833" s="56"/>
      <c r="P833" s="56"/>
      <c r="Q833" s="56"/>
      <c r="R833" s="56"/>
      <c r="S833" s="56"/>
      <c r="T833" s="57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56"/>
      <c r="AJ833" s="56"/>
      <c r="AK833" s="56"/>
      <c r="AL833" s="56"/>
      <c r="AM833" s="56"/>
      <c r="AN833" s="56"/>
      <c r="AO833" s="56"/>
    </row>
    <row r="834" ht="15.75" customHeight="1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77"/>
      <c r="L834" s="77"/>
      <c r="M834" s="56"/>
      <c r="N834" s="56"/>
      <c r="O834" s="56"/>
      <c r="P834" s="56"/>
      <c r="Q834" s="56"/>
      <c r="R834" s="56"/>
      <c r="S834" s="56"/>
      <c r="T834" s="57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56"/>
      <c r="AJ834" s="56"/>
      <c r="AK834" s="56"/>
      <c r="AL834" s="56"/>
      <c r="AM834" s="56"/>
      <c r="AN834" s="56"/>
      <c r="AO834" s="56"/>
    </row>
    <row r="835" ht="15.75" customHeight="1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77"/>
      <c r="L835" s="77"/>
      <c r="M835" s="56"/>
      <c r="N835" s="56"/>
      <c r="O835" s="56"/>
      <c r="P835" s="56"/>
      <c r="Q835" s="56"/>
      <c r="R835" s="56"/>
      <c r="S835" s="56"/>
      <c r="T835" s="57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</row>
    <row r="836" ht="15.75" customHeight="1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77"/>
      <c r="L836" s="77"/>
      <c r="M836" s="56"/>
      <c r="N836" s="56"/>
      <c r="O836" s="56"/>
      <c r="P836" s="56"/>
      <c r="Q836" s="56"/>
      <c r="R836" s="56"/>
      <c r="S836" s="56"/>
      <c r="T836" s="57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56"/>
      <c r="AJ836" s="56"/>
      <c r="AK836" s="56"/>
      <c r="AL836" s="56"/>
      <c r="AM836" s="56"/>
      <c r="AN836" s="56"/>
      <c r="AO836" s="56"/>
    </row>
    <row r="837" ht="15.75" customHeight="1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77"/>
      <c r="L837" s="77"/>
      <c r="M837" s="56"/>
      <c r="N837" s="56"/>
      <c r="O837" s="56"/>
      <c r="P837" s="56"/>
      <c r="Q837" s="56"/>
      <c r="R837" s="56"/>
      <c r="S837" s="56"/>
      <c r="T837" s="57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</row>
    <row r="838" ht="15.75" customHeight="1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77"/>
      <c r="L838" s="77"/>
      <c r="M838" s="56"/>
      <c r="N838" s="56"/>
      <c r="O838" s="56"/>
      <c r="P838" s="56"/>
      <c r="Q838" s="56"/>
      <c r="R838" s="56"/>
      <c r="S838" s="56"/>
      <c r="T838" s="57"/>
      <c r="U838" s="56"/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</row>
    <row r="839" ht="15.75" customHeight="1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77"/>
      <c r="L839" s="77"/>
      <c r="M839" s="56"/>
      <c r="N839" s="56"/>
      <c r="O839" s="56"/>
      <c r="P839" s="56"/>
      <c r="Q839" s="56"/>
      <c r="R839" s="56"/>
      <c r="S839" s="56"/>
      <c r="T839" s="57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56"/>
      <c r="AJ839" s="56"/>
      <c r="AK839" s="56"/>
      <c r="AL839" s="56"/>
      <c r="AM839" s="56"/>
      <c r="AN839" s="56"/>
      <c r="AO839" s="56"/>
    </row>
    <row r="840" ht="15.75" customHeight="1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77"/>
      <c r="L840" s="77"/>
      <c r="M840" s="56"/>
      <c r="N840" s="56"/>
      <c r="O840" s="56"/>
      <c r="P840" s="56"/>
      <c r="Q840" s="56"/>
      <c r="R840" s="56"/>
      <c r="S840" s="56"/>
      <c r="T840" s="57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</row>
    <row r="841" ht="15.75" customHeight="1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77"/>
      <c r="L841" s="77"/>
      <c r="M841" s="56"/>
      <c r="N841" s="56"/>
      <c r="O841" s="56"/>
      <c r="P841" s="56"/>
      <c r="Q841" s="56"/>
      <c r="R841" s="56"/>
      <c r="S841" s="56"/>
      <c r="T841" s="57"/>
      <c r="U841" s="56"/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</row>
    <row r="842" ht="15.75" customHeight="1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77"/>
      <c r="L842" s="77"/>
      <c r="M842" s="56"/>
      <c r="N842" s="56"/>
      <c r="O842" s="56"/>
      <c r="P842" s="56"/>
      <c r="Q842" s="56"/>
      <c r="R842" s="56"/>
      <c r="S842" s="56"/>
      <c r="T842" s="57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</row>
    <row r="843" ht="15.75" customHeight="1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77"/>
      <c r="L843" s="77"/>
      <c r="M843" s="56"/>
      <c r="N843" s="56"/>
      <c r="O843" s="56"/>
      <c r="P843" s="56"/>
      <c r="Q843" s="56"/>
      <c r="R843" s="56"/>
      <c r="S843" s="56"/>
      <c r="T843" s="57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56"/>
      <c r="AJ843" s="56"/>
      <c r="AK843" s="56"/>
      <c r="AL843" s="56"/>
      <c r="AM843" s="56"/>
      <c r="AN843" s="56"/>
      <c r="AO843" s="56"/>
    </row>
    <row r="844" ht="15.75" customHeight="1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77"/>
      <c r="L844" s="77"/>
      <c r="M844" s="56"/>
      <c r="N844" s="56"/>
      <c r="O844" s="56"/>
      <c r="P844" s="56"/>
      <c r="Q844" s="56"/>
      <c r="R844" s="56"/>
      <c r="S844" s="56"/>
      <c r="T844" s="57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56"/>
      <c r="AJ844" s="56"/>
      <c r="AK844" s="56"/>
      <c r="AL844" s="56"/>
      <c r="AM844" s="56"/>
      <c r="AN844" s="56"/>
      <c r="AO844" s="56"/>
    </row>
    <row r="845" ht="15.75" customHeight="1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77"/>
      <c r="L845" s="77"/>
      <c r="M845" s="56"/>
      <c r="N845" s="56"/>
      <c r="O845" s="56"/>
      <c r="P845" s="56"/>
      <c r="Q845" s="56"/>
      <c r="R845" s="56"/>
      <c r="S845" s="56"/>
      <c r="T845" s="57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56"/>
      <c r="AJ845" s="56"/>
      <c r="AK845" s="56"/>
      <c r="AL845" s="56"/>
      <c r="AM845" s="56"/>
      <c r="AN845" s="56"/>
      <c r="AO845" s="56"/>
    </row>
    <row r="846" ht="15.75" customHeight="1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77"/>
      <c r="L846" s="77"/>
      <c r="M846" s="56"/>
      <c r="N846" s="56"/>
      <c r="O846" s="56"/>
      <c r="P846" s="56"/>
      <c r="Q846" s="56"/>
      <c r="R846" s="56"/>
      <c r="S846" s="56"/>
      <c r="T846" s="57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56"/>
      <c r="AJ846" s="56"/>
      <c r="AK846" s="56"/>
      <c r="AL846" s="56"/>
      <c r="AM846" s="56"/>
      <c r="AN846" s="56"/>
      <c r="AO846" s="56"/>
    </row>
    <row r="847" ht="15.75" customHeight="1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77"/>
      <c r="L847" s="77"/>
      <c r="M847" s="56"/>
      <c r="N847" s="56"/>
      <c r="O847" s="56"/>
      <c r="P847" s="56"/>
      <c r="Q847" s="56"/>
      <c r="R847" s="56"/>
      <c r="S847" s="56"/>
      <c r="T847" s="57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</row>
    <row r="848" ht="15.75" customHeight="1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77"/>
      <c r="L848" s="77"/>
      <c r="M848" s="56"/>
      <c r="N848" s="56"/>
      <c r="O848" s="56"/>
      <c r="P848" s="56"/>
      <c r="Q848" s="56"/>
      <c r="R848" s="56"/>
      <c r="S848" s="56"/>
      <c r="T848" s="57"/>
      <c r="U848" s="56"/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  <c r="AH848" s="56"/>
      <c r="AI848" s="56"/>
      <c r="AJ848" s="56"/>
      <c r="AK848" s="56"/>
      <c r="AL848" s="56"/>
      <c r="AM848" s="56"/>
      <c r="AN848" s="56"/>
      <c r="AO848" s="56"/>
    </row>
    <row r="849" ht="15.75" customHeight="1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77"/>
      <c r="L849" s="77"/>
      <c r="M849" s="56"/>
      <c r="N849" s="56"/>
      <c r="O849" s="56"/>
      <c r="P849" s="56"/>
      <c r="Q849" s="56"/>
      <c r="R849" s="56"/>
      <c r="S849" s="56"/>
      <c r="T849" s="57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56"/>
      <c r="AJ849" s="56"/>
      <c r="AK849" s="56"/>
      <c r="AL849" s="56"/>
      <c r="AM849" s="56"/>
      <c r="AN849" s="56"/>
      <c r="AO849" s="56"/>
    </row>
    <row r="850" ht="15.75" customHeight="1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77"/>
      <c r="L850" s="77"/>
      <c r="M850" s="56"/>
      <c r="N850" s="56"/>
      <c r="O850" s="56"/>
      <c r="P850" s="56"/>
      <c r="Q850" s="56"/>
      <c r="R850" s="56"/>
      <c r="S850" s="56"/>
      <c r="T850" s="57"/>
      <c r="U850" s="56"/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</row>
    <row r="851" ht="15.75" customHeight="1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77"/>
      <c r="L851" s="77"/>
      <c r="M851" s="56"/>
      <c r="N851" s="56"/>
      <c r="O851" s="56"/>
      <c r="P851" s="56"/>
      <c r="Q851" s="56"/>
      <c r="R851" s="56"/>
      <c r="S851" s="56"/>
      <c r="T851" s="57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56"/>
      <c r="AJ851" s="56"/>
      <c r="AK851" s="56"/>
      <c r="AL851" s="56"/>
      <c r="AM851" s="56"/>
      <c r="AN851" s="56"/>
      <c r="AO851" s="56"/>
    </row>
    <row r="852" ht="15.75" customHeight="1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77"/>
      <c r="L852" s="77"/>
      <c r="M852" s="56"/>
      <c r="N852" s="56"/>
      <c r="O852" s="56"/>
      <c r="P852" s="56"/>
      <c r="Q852" s="56"/>
      <c r="R852" s="56"/>
      <c r="S852" s="56"/>
      <c r="T852" s="57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56"/>
      <c r="AJ852" s="56"/>
      <c r="AK852" s="56"/>
      <c r="AL852" s="56"/>
      <c r="AM852" s="56"/>
      <c r="AN852" s="56"/>
      <c r="AO852" s="56"/>
    </row>
    <row r="853" ht="15.75" customHeight="1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77"/>
      <c r="L853" s="77"/>
      <c r="M853" s="56"/>
      <c r="N853" s="56"/>
      <c r="O853" s="56"/>
      <c r="P853" s="56"/>
      <c r="Q853" s="56"/>
      <c r="R853" s="56"/>
      <c r="S853" s="56"/>
      <c r="T853" s="57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</row>
    <row r="854" ht="15.75" customHeight="1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77"/>
      <c r="L854" s="77"/>
      <c r="M854" s="56"/>
      <c r="N854" s="56"/>
      <c r="O854" s="56"/>
      <c r="P854" s="56"/>
      <c r="Q854" s="56"/>
      <c r="R854" s="56"/>
      <c r="S854" s="56"/>
      <c r="T854" s="57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</row>
    <row r="855" ht="15.75" customHeight="1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77"/>
      <c r="L855" s="77"/>
      <c r="M855" s="56"/>
      <c r="N855" s="56"/>
      <c r="O855" s="56"/>
      <c r="P855" s="56"/>
      <c r="Q855" s="56"/>
      <c r="R855" s="56"/>
      <c r="S855" s="56"/>
      <c r="T855" s="57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56"/>
      <c r="AJ855" s="56"/>
      <c r="AK855" s="56"/>
      <c r="AL855" s="56"/>
      <c r="AM855" s="56"/>
      <c r="AN855" s="56"/>
      <c r="AO855" s="56"/>
    </row>
    <row r="856" ht="15.75" customHeight="1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77"/>
      <c r="L856" s="77"/>
      <c r="M856" s="56"/>
      <c r="N856" s="56"/>
      <c r="O856" s="56"/>
      <c r="P856" s="56"/>
      <c r="Q856" s="56"/>
      <c r="R856" s="56"/>
      <c r="S856" s="56"/>
      <c r="T856" s="57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</row>
    <row r="857" ht="15.75" customHeight="1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77"/>
      <c r="L857" s="77"/>
      <c r="M857" s="56"/>
      <c r="N857" s="56"/>
      <c r="O857" s="56"/>
      <c r="P857" s="56"/>
      <c r="Q857" s="56"/>
      <c r="R857" s="56"/>
      <c r="S857" s="56"/>
      <c r="T857" s="57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</row>
    <row r="858" ht="15.75" customHeight="1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77"/>
      <c r="L858" s="77"/>
      <c r="M858" s="56"/>
      <c r="N858" s="56"/>
      <c r="O858" s="56"/>
      <c r="P858" s="56"/>
      <c r="Q858" s="56"/>
      <c r="R858" s="56"/>
      <c r="S858" s="56"/>
      <c r="T858" s="57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56"/>
      <c r="AJ858" s="56"/>
      <c r="AK858" s="56"/>
      <c r="AL858" s="56"/>
      <c r="AM858" s="56"/>
      <c r="AN858" s="56"/>
      <c r="AO858" s="56"/>
    </row>
    <row r="859" ht="15.75" customHeight="1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77"/>
      <c r="L859" s="77"/>
      <c r="M859" s="56"/>
      <c r="N859" s="56"/>
      <c r="O859" s="56"/>
      <c r="P859" s="56"/>
      <c r="Q859" s="56"/>
      <c r="R859" s="56"/>
      <c r="S859" s="56"/>
      <c r="T859" s="57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56"/>
      <c r="AJ859" s="56"/>
      <c r="AK859" s="56"/>
      <c r="AL859" s="56"/>
      <c r="AM859" s="56"/>
      <c r="AN859" s="56"/>
      <c r="AO859" s="56"/>
    </row>
    <row r="860" ht="15.75" customHeight="1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77"/>
      <c r="L860" s="77"/>
      <c r="M860" s="56"/>
      <c r="N860" s="56"/>
      <c r="O860" s="56"/>
      <c r="P860" s="56"/>
      <c r="Q860" s="56"/>
      <c r="R860" s="56"/>
      <c r="S860" s="56"/>
      <c r="T860" s="57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56"/>
      <c r="AJ860" s="56"/>
      <c r="AK860" s="56"/>
      <c r="AL860" s="56"/>
      <c r="AM860" s="56"/>
      <c r="AN860" s="56"/>
      <c r="AO860" s="56"/>
    </row>
    <row r="861" ht="15.75" customHeight="1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77"/>
      <c r="L861" s="77"/>
      <c r="M861" s="56"/>
      <c r="N861" s="56"/>
      <c r="O861" s="56"/>
      <c r="P861" s="56"/>
      <c r="Q861" s="56"/>
      <c r="R861" s="56"/>
      <c r="S861" s="56"/>
      <c r="T861" s="57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</row>
    <row r="862" ht="15.75" customHeight="1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77"/>
      <c r="L862" s="77"/>
      <c r="M862" s="56"/>
      <c r="N862" s="56"/>
      <c r="O862" s="56"/>
      <c r="P862" s="56"/>
      <c r="Q862" s="56"/>
      <c r="R862" s="56"/>
      <c r="S862" s="56"/>
      <c r="T862" s="57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56"/>
      <c r="AJ862" s="56"/>
      <c r="AK862" s="56"/>
      <c r="AL862" s="56"/>
      <c r="AM862" s="56"/>
      <c r="AN862" s="56"/>
      <c r="AO862" s="56"/>
    </row>
    <row r="863" ht="15.75" customHeight="1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77"/>
      <c r="L863" s="77"/>
      <c r="M863" s="56"/>
      <c r="N863" s="56"/>
      <c r="O863" s="56"/>
      <c r="P863" s="56"/>
      <c r="Q863" s="56"/>
      <c r="R863" s="56"/>
      <c r="S863" s="56"/>
      <c r="T863" s="57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56"/>
      <c r="AJ863" s="56"/>
      <c r="AK863" s="56"/>
      <c r="AL863" s="56"/>
      <c r="AM863" s="56"/>
      <c r="AN863" s="56"/>
      <c r="AO863" s="56"/>
    </row>
    <row r="864" ht="15.75" customHeight="1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77"/>
      <c r="L864" s="77"/>
      <c r="M864" s="56"/>
      <c r="N864" s="56"/>
      <c r="O864" s="56"/>
      <c r="P864" s="56"/>
      <c r="Q864" s="56"/>
      <c r="R864" s="56"/>
      <c r="S864" s="56"/>
      <c r="T864" s="57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56"/>
      <c r="AJ864" s="56"/>
      <c r="AK864" s="56"/>
      <c r="AL864" s="56"/>
      <c r="AM864" s="56"/>
      <c r="AN864" s="56"/>
      <c r="AO864" s="56"/>
    </row>
    <row r="865" ht="15.75" customHeight="1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77"/>
      <c r="L865" s="77"/>
      <c r="M865" s="56"/>
      <c r="N865" s="56"/>
      <c r="O865" s="56"/>
      <c r="P865" s="56"/>
      <c r="Q865" s="56"/>
      <c r="R865" s="56"/>
      <c r="S865" s="56"/>
      <c r="T865" s="57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56"/>
      <c r="AJ865" s="56"/>
      <c r="AK865" s="56"/>
      <c r="AL865" s="56"/>
      <c r="AM865" s="56"/>
      <c r="AN865" s="56"/>
      <c r="AO865" s="56"/>
    </row>
    <row r="866" ht="15.75" customHeight="1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77"/>
      <c r="L866" s="77"/>
      <c r="M866" s="56"/>
      <c r="N866" s="56"/>
      <c r="O866" s="56"/>
      <c r="P866" s="56"/>
      <c r="Q866" s="56"/>
      <c r="R866" s="56"/>
      <c r="S866" s="56"/>
      <c r="T866" s="57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56"/>
      <c r="AJ866" s="56"/>
      <c r="AK866" s="56"/>
      <c r="AL866" s="56"/>
      <c r="AM866" s="56"/>
      <c r="AN866" s="56"/>
      <c r="AO866" s="56"/>
    </row>
    <row r="867" ht="15.75" customHeight="1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77"/>
      <c r="L867" s="77"/>
      <c r="M867" s="56"/>
      <c r="N867" s="56"/>
      <c r="O867" s="56"/>
      <c r="P867" s="56"/>
      <c r="Q867" s="56"/>
      <c r="R867" s="56"/>
      <c r="S867" s="56"/>
      <c r="T867" s="57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56"/>
      <c r="AJ867" s="56"/>
      <c r="AK867" s="56"/>
      <c r="AL867" s="56"/>
      <c r="AM867" s="56"/>
      <c r="AN867" s="56"/>
      <c r="AO867" s="56"/>
    </row>
    <row r="868" ht="15.75" customHeight="1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77"/>
      <c r="L868" s="77"/>
      <c r="M868" s="56"/>
      <c r="N868" s="56"/>
      <c r="O868" s="56"/>
      <c r="P868" s="56"/>
      <c r="Q868" s="56"/>
      <c r="R868" s="56"/>
      <c r="S868" s="56"/>
      <c r="T868" s="57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56"/>
      <c r="AJ868" s="56"/>
      <c r="AK868" s="56"/>
      <c r="AL868" s="56"/>
      <c r="AM868" s="56"/>
      <c r="AN868" s="56"/>
      <c r="AO868" s="56"/>
    </row>
    <row r="869" ht="15.75" customHeight="1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77"/>
      <c r="L869" s="77"/>
      <c r="M869" s="56"/>
      <c r="N869" s="56"/>
      <c r="O869" s="56"/>
      <c r="P869" s="56"/>
      <c r="Q869" s="56"/>
      <c r="R869" s="56"/>
      <c r="S869" s="56"/>
      <c r="T869" s="57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56"/>
      <c r="AJ869" s="56"/>
      <c r="AK869" s="56"/>
      <c r="AL869" s="56"/>
      <c r="AM869" s="56"/>
      <c r="AN869" s="56"/>
      <c r="AO869" s="56"/>
    </row>
    <row r="870" ht="15.75" customHeight="1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77"/>
      <c r="L870" s="77"/>
      <c r="M870" s="56"/>
      <c r="N870" s="56"/>
      <c r="O870" s="56"/>
      <c r="P870" s="56"/>
      <c r="Q870" s="56"/>
      <c r="R870" s="56"/>
      <c r="S870" s="56"/>
      <c r="T870" s="57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</row>
    <row r="871" ht="15.75" customHeight="1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77"/>
      <c r="L871" s="77"/>
      <c r="M871" s="56"/>
      <c r="N871" s="56"/>
      <c r="O871" s="56"/>
      <c r="P871" s="56"/>
      <c r="Q871" s="56"/>
      <c r="R871" s="56"/>
      <c r="S871" s="56"/>
      <c r="T871" s="57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56"/>
      <c r="AJ871" s="56"/>
      <c r="AK871" s="56"/>
      <c r="AL871" s="56"/>
      <c r="AM871" s="56"/>
      <c r="AN871" s="56"/>
      <c r="AO871" s="56"/>
    </row>
    <row r="872" ht="15.75" customHeight="1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77"/>
      <c r="L872" s="77"/>
      <c r="M872" s="56"/>
      <c r="N872" s="56"/>
      <c r="O872" s="56"/>
      <c r="P872" s="56"/>
      <c r="Q872" s="56"/>
      <c r="R872" s="56"/>
      <c r="S872" s="56"/>
      <c r="T872" s="57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56"/>
      <c r="AJ872" s="56"/>
      <c r="AK872" s="56"/>
      <c r="AL872" s="56"/>
      <c r="AM872" s="56"/>
      <c r="AN872" s="56"/>
      <c r="AO872" s="56"/>
    </row>
    <row r="873" ht="15.75" customHeight="1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77"/>
      <c r="L873" s="77"/>
      <c r="M873" s="56"/>
      <c r="N873" s="56"/>
      <c r="O873" s="56"/>
      <c r="P873" s="56"/>
      <c r="Q873" s="56"/>
      <c r="R873" s="56"/>
      <c r="S873" s="56"/>
      <c r="T873" s="57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56"/>
      <c r="AJ873" s="56"/>
      <c r="AK873" s="56"/>
      <c r="AL873" s="56"/>
      <c r="AM873" s="56"/>
      <c r="AN873" s="56"/>
      <c r="AO873" s="56"/>
    </row>
    <row r="874" ht="15.75" customHeight="1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77"/>
      <c r="L874" s="77"/>
      <c r="M874" s="56"/>
      <c r="N874" s="56"/>
      <c r="O874" s="56"/>
      <c r="P874" s="56"/>
      <c r="Q874" s="56"/>
      <c r="R874" s="56"/>
      <c r="S874" s="56"/>
      <c r="T874" s="57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56"/>
      <c r="AJ874" s="56"/>
      <c r="AK874" s="56"/>
      <c r="AL874" s="56"/>
      <c r="AM874" s="56"/>
      <c r="AN874" s="56"/>
      <c r="AO874" s="56"/>
    </row>
    <row r="875" ht="15.75" customHeight="1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77"/>
      <c r="L875" s="77"/>
      <c r="M875" s="56"/>
      <c r="N875" s="56"/>
      <c r="O875" s="56"/>
      <c r="P875" s="56"/>
      <c r="Q875" s="56"/>
      <c r="R875" s="56"/>
      <c r="S875" s="56"/>
      <c r="T875" s="57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</row>
    <row r="876" ht="15.75" customHeight="1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77"/>
      <c r="L876" s="77"/>
      <c r="M876" s="56"/>
      <c r="N876" s="56"/>
      <c r="O876" s="56"/>
      <c r="P876" s="56"/>
      <c r="Q876" s="56"/>
      <c r="R876" s="56"/>
      <c r="S876" s="56"/>
      <c r="T876" s="57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56"/>
      <c r="AJ876" s="56"/>
      <c r="AK876" s="56"/>
      <c r="AL876" s="56"/>
      <c r="AM876" s="56"/>
      <c r="AN876" s="56"/>
      <c r="AO876" s="56"/>
    </row>
    <row r="877" ht="15.75" customHeight="1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77"/>
      <c r="L877" s="77"/>
      <c r="M877" s="56"/>
      <c r="N877" s="56"/>
      <c r="O877" s="56"/>
      <c r="P877" s="56"/>
      <c r="Q877" s="56"/>
      <c r="R877" s="56"/>
      <c r="S877" s="56"/>
      <c r="T877" s="57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56"/>
      <c r="AJ877" s="56"/>
      <c r="AK877" s="56"/>
      <c r="AL877" s="56"/>
      <c r="AM877" s="56"/>
      <c r="AN877" s="56"/>
      <c r="AO877" s="56"/>
    </row>
    <row r="878" ht="15.75" customHeight="1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77"/>
      <c r="L878" s="77"/>
      <c r="M878" s="56"/>
      <c r="N878" s="56"/>
      <c r="O878" s="56"/>
      <c r="P878" s="56"/>
      <c r="Q878" s="56"/>
      <c r="R878" s="56"/>
      <c r="S878" s="56"/>
      <c r="T878" s="57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56"/>
      <c r="AJ878" s="56"/>
      <c r="AK878" s="56"/>
      <c r="AL878" s="56"/>
      <c r="AM878" s="56"/>
      <c r="AN878" s="56"/>
      <c r="AO878" s="56"/>
    </row>
    <row r="879" ht="15.75" customHeight="1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77"/>
      <c r="L879" s="77"/>
      <c r="M879" s="56"/>
      <c r="N879" s="56"/>
      <c r="O879" s="56"/>
      <c r="P879" s="56"/>
      <c r="Q879" s="56"/>
      <c r="R879" s="56"/>
      <c r="S879" s="56"/>
      <c r="T879" s="57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56"/>
      <c r="AJ879" s="56"/>
      <c r="AK879" s="56"/>
      <c r="AL879" s="56"/>
      <c r="AM879" s="56"/>
      <c r="AN879" s="56"/>
      <c r="AO879" s="56"/>
    </row>
    <row r="880" ht="15.75" customHeight="1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77"/>
      <c r="L880" s="77"/>
      <c r="M880" s="56"/>
      <c r="N880" s="56"/>
      <c r="O880" s="56"/>
      <c r="P880" s="56"/>
      <c r="Q880" s="56"/>
      <c r="R880" s="56"/>
      <c r="S880" s="56"/>
      <c r="T880" s="57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</row>
    <row r="881" ht="15.75" customHeight="1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77"/>
      <c r="L881" s="77"/>
      <c r="M881" s="56"/>
      <c r="N881" s="56"/>
      <c r="O881" s="56"/>
      <c r="P881" s="56"/>
      <c r="Q881" s="56"/>
      <c r="R881" s="56"/>
      <c r="S881" s="56"/>
      <c r="T881" s="57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</row>
    <row r="882" ht="15.75" customHeight="1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77"/>
      <c r="L882" s="77"/>
      <c r="M882" s="56"/>
      <c r="N882" s="56"/>
      <c r="O882" s="56"/>
      <c r="P882" s="56"/>
      <c r="Q882" s="56"/>
      <c r="R882" s="56"/>
      <c r="S882" s="56"/>
      <c r="T882" s="57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56"/>
      <c r="AJ882" s="56"/>
      <c r="AK882" s="56"/>
      <c r="AL882" s="56"/>
      <c r="AM882" s="56"/>
      <c r="AN882" s="56"/>
      <c r="AO882" s="56"/>
    </row>
    <row r="883" ht="15.75" customHeight="1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77"/>
      <c r="L883" s="77"/>
      <c r="M883" s="56"/>
      <c r="N883" s="56"/>
      <c r="O883" s="56"/>
      <c r="P883" s="56"/>
      <c r="Q883" s="56"/>
      <c r="R883" s="56"/>
      <c r="S883" s="56"/>
      <c r="T883" s="57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</row>
    <row r="884" ht="15.75" customHeight="1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77"/>
      <c r="L884" s="77"/>
      <c r="M884" s="56"/>
      <c r="N884" s="56"/>
      <c r="O884" s="56"/>
      <c r="P884" s="56"/>
      <c r="Q884" s="56"/>
      <c r="R884" s="56"/>
      <c r="S884" s="56"/>
      <c r="T884" s="57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</row>
    <row r="885" ht="15.75" customHeight="1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77"/>
      <c r="L885" s="77"/>
      <c r="M885" s="56"/>
      <c r="N885" s="56"/>
      <c r="O885" s="56"/>
      <c r="P885" s="56"/>
      <c r="Q885" s="56"/>
      <c r="R885" s="56"/>
      <c r="S885" s="56"/>
      <c r="T885" s="57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56"/>
      <c r="AJ885" s="56"/>
      <c r="AK885" s="56"/>
      <c r="AL885" s="56"/>
      <c r="AM885" s="56"/>
      <c r="AN885" s="56"/>
      <c r="AO885" s="56"/>
    </row>
    <row r="886" ht="15.75" customHeight="1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77"/>
      <c r="L886" s="77"/>
      <c r="M886" s="56"/>
      <c r="N886" s="56"/>
      <c r="O886" s="56"/>
      <c r="P886" s="56"/>
      <c r="Q886" s="56"/>
      <c r="R886" s="56"/>
      <c r="S886" s="56"/>
      <c r="T886" s="57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</row>
    <row r="887" ht="15.75" customHeight="1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77"/>
      <c r="L887" s="77"/>
      <c r="M887" s="56"/>
      <c r="N887" s="56"/>
      <c r="O887" s="56"/>
      <c r="P887" s="56"/>
      <c r="Q887" s="56"/>
      <c r="R887" s="56"/>
      <c r="S887" s="56"/>
      <c r="T887" s="57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56"/>
      <c r="AJ887" s="56"/>
      <c r="AK887" s="56"/>
      <c r="AL887" s="56"/>
      <c r="AM887" s="56"/>
      <c r="AN887" s="56"/>
      <c r="AO887" s="56"/>
    </row>
    <row r="888" ht="15.75" customHeight="1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77"/>
      <c r="L888" s="77"/>
      <c r="M888" s="56"/>
      <c r="N888" s="56"/>
      <c r="O888" s="56"/>
      <c r="P888" s="56"/>
      <c r="Q888" s="56"/>
      <c r="R888" s="56"/>
      <c r="S888" s="56"/>
      <c r="T888" s="57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56"/>
      <c r="AJ888" s="56"/>
      <c r="AK888" s="56"/>
      <c r="AL888" s="56"/>
      <c r="AM888" s="56"/>
      <c r="AN888" s="56"/>
      <c r="AO888" s="56"/>
    </row>
    <row r="889" ht="15.75" customHeight="1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77"/>
      <c r="L889" s="77"/>
      <c r="M889" s="56"/>
      <c r="N889" s="56"/>
      <c r="O889" s="56"/>
      <c r="P889" s="56"/>
      <c r="Q889" s="56"/>
      <c r="R889" s="56"/>
      <c r="S889" s="56"/>
      <c r="T889" s="57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56"/>
      <c r="AJ889" s="56"/>
      <c r="AK889" s="56"/>
      <c r="AL889" s="56"/>
      <c r="AM889" s="56"/>
      <c r="AN889" s="56"/>
      <c r="AO889" s="56"/>
    </row>
    <row r="890" ht="15.75" customHeight="1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77"/>
      <c r="L890" s="77"/>
      <c r="M890" s="56"/>
      <c r="N890" s="56"/>
      <c r="O890" s="56"/>
      <c r="P890" s="56"/>
      <c r="Q890" s="56"/>
      <c r="R890" s="56"/>
      <c r="S890" s="56"/>
      <c r="T890" s="57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56"/>
      <c r="AJ890" s="56"/>
      <c r="AK890" s="56"/>
      <c r="AL890" s="56"/>
      <c r="AM890" s="56"/>
      <c r="AN890" s="56"/>
      <c r="AO890" s="56"/>
    </row>
    <row r="891" ht="15.75" customHeight="1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77"/>
      <c r="L891" s="77"/>
      <c r="M891" s="56"/>
      <c r="N891" s="56"/>
      <c r="O891" s="56"/>
      <c r="P891" s="56"/>
      <c r="Q891" s="56"/>
      <c r="R891" s="56"/>
      <c r="S891" s="56"/>
      <c r="T891" s="57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56"/>
      <c r="AJ891" s="56"/>
      <c r="AK891" s="56"/>
      <c r="AL891" s="56"/>
      <c r="AM891" s="56"/>
      <c r="AN891" s="56"/>
      <c r="AO891" s="56"/>
    </row>
    <row r="892" ht="15.75" customHeight="1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77"/>
      <c r="L892" s="77"/>
      <c r="M892" s="56"/>
      <c r="N892" s="56"/>
      <c r="O892" s="56"/>
      <c r="P892" s="56"/>
      <c r="Q892" s="56"/>
      <c r="R892" s="56"/>
      <c r="S892" s="56"/>
      <c r="T892" s="57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</row>
    <row r="893" ht="15.75" customHeight="1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77"/>
      <c r="L893" s="77"/>
      <c r="M893" s="56"/>
      <c r="N893" s="56"/>
      <c r="O893" s="56"/>
      <c r="P893" s="56"/>
      <c r="Q893" s="56"/>
      <c r="R893" s="56"/>
      <c r="S893" s="56"/>
      <c r="T893" s="57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56"/>
      <c r="AJ893" s="56"/>
      <c r="AK893" s="56"/>
      <c r="AL893" s="56"/>
      <c r="AM893" s="56"/>
      <c r="AN893" s="56"/>
      <c r="AO893" s="56"/>
    </row>
    <row r="894" ht="15.75" customHeight="1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77"/>
      <c r="L894" s="77"/>
      <c r="M894" s="56"/>
      <c r="N894" s="56"/>
      <c r="O894" s="56"/>
      <c r="P894" s="56"/>
      <c r="Q894" s="56"/>
      <c r="R894" s="56"/>
      <c r="S894" s="56"/>
      <c r="T894" s="57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</row>
    <row r="895" ht="15.75" customHeight="1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77"/>
      <c r="L895" s="77"/>
      <c r="M895" s="56"/>
      <c r="N895" s="56"/>
      <c r="O895" s="56"/>
      <c r="P895" s="56"/>
      <c r="Q895" s="56"/>
      <c r="R895" s="56"/>
      <c r="S895" s="56"/>
      <c r="T895" s="57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</row>
    <row r="896" ht="15.75" customHeight="1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77"/>
      <c r="L896" s="77"/>
      <c r="M896" s="56"/>
      <c r="N896" s="56"/>
      <c r="O896" s="56"/>
      <c r="P896" s="56"/>
      <c r="Q896" s="56"/>
      <c r="R896" s="56"/>
      <c r="S896" s="56"/>
      <c r="T896" s="57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56"/>
      <c r="AJ896" s="56"/>
      <c r="AK896" s="56"/>
      <c r="AL896" s="56"/>
      <c r="AM896" s="56"/>
      <c r="AN896" s="56"/>
      <c r="AO896" s="56"/>
    </row>
    <row r="897" ht="15.75" customHeight="1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77"/>
      <c r="L897" s="77"/>
      <c r="M897" s="56"/>
      <c r="N897" s="56"/>
      <c r="O897" s="56"/>
      <c r="P897" s="56"/>
      <c r="Q897" s="56"/>
      <c r="R897" s="56"/>
      <c r="S897" s="56"/>
      <c r="T897" s="57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56"/>
      <c r="AJ897" s="56"/>
      <c r="AK897" s="56"/>
      <c r="AL897" s="56"/>
      <c r="AM897" s="56"/>
      <c r="AN897" s="56"/>
      <c r="AO897" s="56"/>
    </row>
    <row r="898" ht="15.75" customHeight="1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77"/>
      <c r="L898" s="77"/>
      <c r="M898" s="56"/>
      <c r="N898" s="56"/>
      <c r="O898" s="56"/>
      <c r="P898" s="56"/>
      <c r="Q898" s="56"/>
      <c r="R898" s="56"/>
      <c r="S898" s="56"/>
      <c r="T898" s="57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</row>
    <row r="899" ht="15.75" customHeight="1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77"/>
      <c r="L899" s="77"/>
      <c r="M899" s="56"/>
      <c r="N899" s="56"/>
      <c r="O899" s="56"/>
      <c r="P899" s="56"/>
      <c r="Q899" s="56"/>
      <c r="R899" s="56"/>
      <c r="S899" s="56"/>
      <c r="T899" s="57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</row>
    <row r="900" ht="15.75" customHeight="1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77"/>
      <c r="L900" s="77"/>
      <c r="M900" s="56"/>
      <c r="N900" s="56"/>
      <c r="O900" s="56"/>
      <c r="P900" s="56"/>
      <c r="Q900" s="56"/>
      <c r="R900" s="56"/>
      <c r="S900" s="56"/>
      <c r="T900" s="57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</row>
    <row r="901" ht="15.75" customHeight="1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77"/>
      <c r="L901" s="77"/>
      <c r="M901" s="56"/>
      <c r="N901" s="56"/>
      <c r="O901" s="56"/>
      <c r="P901" s="56"/>
      <c r="Q901" s="56"/>
      <c r="R901" s="56"/>
      <c r="S901" s="56"/>
      <c r="T901" s="57"/>
      <c r="U901" s="56"/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</row>
    <row r="902" ht="15.75" customHeight="1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77"/>
      <c r="L902" s="77"/>
      <c r="M902" s="56"/>
      <c r="N902" s="56"/>
      <c r="O902" s="56"/>
      <c r="P902" s="56"/>
      <c r="Q902" s="56"/>
      <c r="R902" s="56"/>
      <c r="S902" s="56"/>
      <c r="T902" s="57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56"/>
      <c r="AJ902" s="56"/>
      <c r="AK902" s="56"/>
      <c r="AL902" s="56"/>
      <c r="AM902" s="56"/>
      <c r="AN902" s="56"/>
      <c r="AO902" s="56"/>
    </row>
    <row r="903" ht="15.75" customHeight="1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77"/>
      <c r="L903" s="77"/>
      <c r="M903" s="56"/>
      <c r="N903" s="56"/>
      <c r="O903" s="56"/>
      <c r="P903" s="56"/>
      <c r="Q903" s="56"/>
      <c r="R903" s="56"/>
      <c r="S903" s="56"/>
      <c r="T903" s="57"/>
      <c r="U903" s="56"/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</row>
    <row r="904" ht="15.75" customHeight="1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77"/>
      <c r="L904" s="77"/>
      <c r="M904" s="56"/>
      <c r="N904" s="56"/>
      <c r="O904" s="56"/>
      <c r="P904" s="56"/>
      <c r="Q904" s="56"/>
      <c r="R904" s="56"/>
      <c r="S904" s="56"/>
      <c r="T904" s="57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56"/>
      <c r="AJ904" s="56"/>
      <c r="AK904" s="56"/>
      <c r="AL904" s="56"/>
      <c r="AM904" s="56"/>
      <c r="AN904" s="56"/>
      <c r="AO904" s="56"/>
    </row>
    <row r="905" ht="15.75" customHeight="1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77"/>
      <c r="L905" s="77"/>
      <c r="M905" s="56"/>
      <c r="N905" s="56"/>
      <c r="O905" s="56"/>
      <c r="P905" s="56"/>
      <c r="Q905" s="56"/>
      <c r="R905" s="56"/>
      <c r="S905" s="56"/>
      <c r="T905" s="57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</row>
    <row r="906" ht="15.75" customHeight="1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77"/>
      <c r="L906" s="77"/>
      <c r="M906" s="56"/>
      <c r="N906" s="56"/>
      <c r="O906" s="56"/>
      <c r="P906" s="56"/>
      <c r="Q906" s="56"/>
      <c r="R906" s="56"/>
      <c r="S906" s="56"/>
      <c r="T906" s="57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</row>
    <row r="907" ht="15.75" customHeight="1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77"/>
      <c r="L907" s="77"/>
      <c r="M907" s="56"/>
      <c r="N907" s="56"/>
      <c r="O907" s="56"/>
      <c r="P907" s="56"/>
      <c r="Q907" s="56"/>
      <c r="R907" s="56"/>
      <c r="S907" s="56"/>
      <c r="T907" s="57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</row>
    <row r="908" ht="15.75" customHeight="1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77"/>
      <c r="L908" s="77"/>
      <c r="M908" s="56"/>
      <c r="N908" s="56"/>
      <c r="O908" s="56"/>
      <c r="P908" s="56"/>
      <c r="Q908" s="56"/>
      <c r="R908" s="56"/>
      <c r="S908" s="56"/>
      <c r="T908" s="57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56"/>
      <c r="AJ908" s="56"/>
      <c r="AK908" s="56"/>
      <c r="AL908" s="56"/>
      <c r="AM908" s="56"/>
      <c r="AN908" s="56"/>
      <c r="AO908" s="56"/>
    </row>
    <row r="909" ht="15.75" customHeight="1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77"/>
      <c r="L909" s="77"/>
      <c r="M909" s="56"/>
      <c r="N909" s="56"/>
      <c r="O909" s="56"/>
      <c r="P909" s="56"/>
      <c r="Q909" s="56"/>
      <c r="R909" s="56"/>
      <c r="S909" s="56"/>
      <c r="T909" s="57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56"/>
      <c r="AJ909" s="56"/>
      <c r="AK909" s="56"/>
      <c r="AL909" s="56"/>
      <c r="AM909" s="56"/>
      <c r="AN909" s="56"/>
      <c r="AO909" s="56"/>
    </row>
    <row r="910" ht="15.75" customHeight="1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77"/>
      <c r="L910" s="77"/>
      <c r="M910" s="56"/>
      <c r="N910" s="56"/>
      <c r="O910" s="56"/>
      <c r="P910" s="56"/>
      <c r="Q910" s="56"/>
      <c r="R910" s="56"/>
      <c r="S910" s="56"/>
      <c r="T910" s="57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56"/>
      <c r="AJ910" s="56"/>
      <c r="AK910" s="56"/>
      <c r="AL910" s="56"/>
      <c r="AM910" s="56"/>
      <c r="AN910" s="56"/>
      <c r="AO910" s="56"/>
    </row>
    <row r="911" ht="15.75" customHeight="1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77"/>
      <c r="L911" s="77"/>
      <c r="M911" s="56"/>
      <c r="N911" s="56"/>
      <c r="O911" s="56"/>
      <c r="P911" s="56"/>
      <c r="Q911" s="56"/>
      <c r="R911" s="56"/>
      <c r="S911" s="56"/>
      <c r="T911" s="57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</row>
    <row r="912" ht="15.75" customHeight="1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77"/>
      <c r="L912" s="77"/>
      <c r="M912" s="56"/>
      <c r="N912" s="56"/>
      <c r="O912" s="56"/>
      <c r="P912" s="56"/>
      <c r="Q912" s="56"/>
      <c r="R912" s="56"/>
      <c r="S912" s="56"/>
      <c r="T912" s="57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56"/>
      <c r="AJ912" s="56"/>
      <c r="AK912" s="56"/>
      <c r="AL912" s="56"/>
      <c r="AM912" s="56"/>
      <c r="AN912" s="56"/>
      <c r="AO912" s="56"/>
    </row>
    <row r="913" ht="15.75" customHeight="1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77"/>
      <c r="L913" s="77"/>
      <c r="M913" s="56"/>
      <c r="N913" s="56"/>
      <c r="O913" s="56"/>
      <c r="P913" s="56"/>
      <c r="Q913" s="56"/>
      <c r="R913" s="56"/>
      <c r="S913" s="56"/>
      <c r="T913" s="57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56"/>
      <c r="AJ913" s="56"/>
      <c r="AK913" s="56"/>
      <c r="AL913" s="56"/>
      <c r="AM913" s="56"/>
      <c r="AN913" s="56"/>
      <c r="AO913" s="56"/>
    </row>
    <row r="914" ht="15.75" customHeight="1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77"/>
      <c r="L914" s="77"/>
      <c r="M914" s="56"/>
      <c r="N914" s="56"/>
      <c r="O914" s="56"/>
      <c r="P914" s="56"/>
      <c r="Q914" s="56"/>
      <c r="R914" s="56"/>
      <c r="S914" s="56"/>
      <c r="T914" s="57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56"/>
      <c r="AJ914" s="56"/>
      <c r="AK914" s="56"/>
      <c r="AL914" s="56"/>
      <c r="AM914" s="56"/>
      <c r="AN914" s="56"/>
      <c r="AO914" s="56"/>
    </row>
    <row r="915" ht="15.75" customHeight="1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77"/>
      <c r="L915" s="77"/>
      <c r="M915" s="56"/>
      <c r="N915" s="56"/>
      <c r="O915" s="56"/>
      <c r="P915" s="56"/>
      <c r="Q915" s="56"/>
      <c r="R915" s="56"/>
      <c r="S915" s="56"/>
      <c r="T915" s="57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56"/>
      <c r="AJ915" s="56"/>
      <c r="AK915" s="56"/>
      <c r="AL915" s="56"/>
      <c r="AM915" s="56"/>
      <c r="AN915" s="56"/>
      <c r="AO915" s="56"/>
    </row>
    <row r="916" ht="15.75" customHeight="1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77"/>
      <c r="L916" s="77"/>
      <c r="M916" s="56"/>
      <c r="N916" s="56"/>
      <c r="O916" s="56"/>
      <c r="P916" s="56"/>
      <c r="Q916" s="56"/>
      <c r="R916" s="56"/>
      <c r="S916" s="56"/>
      <c r="T916" s="57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</row>
    <row r="917" ht="15.75" customHeight="1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77"/>
      <c r="L917" s="77"/>
      <c r="M917" s="56"/>
      <c r="N917" s="56"/>
      <c r="O917" s="56"/>
      <c r="P917" s="56"/>
      <c r="Q917" s="56"/>
      <c r="R917" s="56"/>
      <c r="S917" s="56"/>
      <c r="T917" s="57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</row>
    <row r="918" ht="15.75" customHeight="1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77"/>
      <c r="L918" s="77"/>
      <c r="M918" s="56"/>
      <c r="N918" s="56"/>
      <c r="O918" s="56"/>
      <c r="P918" s="56"/>
      <c r="Q918" s="56"/>
      <c r="R918" s="56"/>
      <c r="S918" s="56"/>
      <c r="T918" s="57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56"/>
      <c r="AJ918" s="56"/>
      <c r="AK918" s="56"/>
      <c r="AL918" s="56"/>
      <c r="AM918" s="56"/>
      <c r="AN918" s="56"/>
      <c r="AO918" s="56"/>
    </row>
    <row r="919" ht="15.75" customHeight="1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77"/>
      <c r="L919" s="77"/>
      <c r="M919" s="56"/>
      <c r="N919" s="56"/>
      <c r="O919" s="56"/>
      <c r="P919" s="56"/>
      <c r="Q919" s="56"/>
      <c r="R919" s="56"/>
      <c r="S919" s="56"/>
      <c r="T919" s="57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56"/>
      <c r="AJ919" s="56"/>
      <c r="AK919" s="56"/>
      <c r="AL919" s="56"/>
      <c r="AM919" s="56"/>
      <c r="AN919" s="56"/>
      <c r="AO919" s="56"/>
    </row>
    <row r="920" ht="15.75" customHeight="1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77"/>
      <c r="L920" s="77"/>
      <c r="M920" s="56"/>
      <c r="N920" s="56"/>
      <c r="O920" s="56"/>
      <c r="P920" s="56"/>
      <c r="Q920" s="56"/>
      <c r="R920" s="56"/>
      <c r="S920" s="56"/>
      <c r="T920" s="57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56"/>
      <c r="AJ920" s="56"/>
      <c r="AK920" s="56"/>
      <c r="AL920" s="56"/>
      <c r="AM920" s="56"/>
      <c r="AN920" s="56"/>
      <c r="AO920" s="56"/>
    </row>
    <row r="921" ht="15.75" customHeight="1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77"/>
      <c r="L921" s="77"/>
      <c r="M921" s="56"/>
      <c r="N921" s="56"/>
      <c r="O921" s="56"/>
      <c r="P921" s="56"/>
      <c r="Q921" s="56"/>
      <c r="R921" s="56"/>
      <c r="S921" s="56"/>
      <c r="T921" s="57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56"/>
      <c r="AJ921" s="56"/>
      <c r="AK921" s="56"/>
      <c r="AL921" s="56"/>
      <c r="AM921" s="56"/>
      <c r="AN921" s="56"/>
      <c r="AO921" s="56"/>
    </row>
    <row r="922" ht="15.75" customHeight="1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77"/>
      <c r="L922" s="77"/>
      <c r="M922" s="56"/>
      <c r="N922" s="56"/>
      <c r="O922" s="56"/>
      <c r="P922" s="56"/>
      <c r="Q922" s="56"/>
      <c r="R922" s="56"/>
      <c r="S922" s="56"/>
      <c r="T922" s="57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</row>
    <row r="923" ht="15.75" customHeight="1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77"/>
      <c r="L923" s="77"/>
      <c r="M923" s="56"/>
      <c r="N923" s="56"/>
      <c r="O923" s="56"/>
      <c r="P923" s="56"/>
      <c r="Q923" s="56"/>
      <c r="R923" s="56"/>
      <c r="S923" s="56"/>
      <c r="T923" s="57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56"/>
      <c r="AJ923" s="56"/>
      <c r="AK923" s="56"/>
      <c r="AL923" s="56"/>
      <c r="AM923" s="56"/>
      <c r="AN923" s="56"/>
      <c r="AO923" s="56"/>
    </row>
    <row r="924" ht="15.75" customHeight="1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77"/>
      <c r="L924" s="77"/>
      <c r="M924" s="56"/>
      <c r="N924" s="56"/>
      <c r="O924" s="56"/>
      <c r="P924" s="56"/>
      <c r="Q924" s="56"/>
      <c r="R924" s="56"/>
      <c r="S924" s="56"/>
      <c r="T924" s="57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</row>
    <row r="925" ht="15.75" customHeight="1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77"/>
      <c r="L925" s="77"/>
      <c r="M925" s="56"/>
      <c r="N925" s="56"/>
      <c r="O925" s="56"/>
      <c r="P925" s="56"/>
      <c r="Q925" s="56"/>
      <c r="R925" s="56"/>
      <c r="S925" s="56"/>
      <c r="T925" s="57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</row>
    <row r="926" ht="15.75" customHeight="1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77"/>
      <c r="L926" s="77"/>
      <c r="M926" s="56"/>
      <c r="N926" s="56"/>
      <c r="O926" s="56"/>
      <c r="P926" s="56"/>
      <c r="Q926" s="56"/>
      <c r="R926" s="56"/>
      <c r="S926" s="56"/>
      <c r="T926" s="57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</row>
    <row r="927" ht="15.75" customHeight="1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77"/>
      <c r="L927" s="77"/>
      <c r="M927" s="56"/>
      <c r="N927" s="56"/>
      <c r="O927" s="56"/>
      <c r="P927" s="56"/>
      <c r="Q927" s="56"/>
      <c r="R927" s="56"/>
      <c r="S927" s="56"/>
      <c r="T927" s="57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</row>
    <row r="928" ht="15.75" customHeight="1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77"/>
      <c r="L928" s="77"/>
      <c r="M928" s="56"/>
      <c r="N928" s="56"/>
      <c r="O928" s="56"/>
      <c r="P928" s="56"/>
      <c r="Q928" s="56"/>
      <c r="R928" s="56"/>
      <c r="S928" s="56"/>
      <c r="T928" s="57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56"/>
      <c r="AJ928" s="56"/>
      <c r="AK928" s="56"/>
      <c r="AL928" s="56"/>
      <c r="AM928" s="56"/>
      <c r="AN928" s="56"/>
      <c r="AO928" s="56"/>
    </row>
    <row r="929" ht="15.75" customHeight="1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77"/>
      <c r="L929" s="77"/>
      <c r="M929" s="56"/>
      <c r="N929" s="56"/>
      <c r="O929" s="56"/>
      <c r="P929" s="56"/>
      <c r="Q929" s="56"/>
      <c r="R929" s="56"/>
      <c r="S929" s="56"/>
      <c r="T929" s="57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</row>
    <row r="930" ht="15.75" customHeight="1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77"/>
      <c r="L930" s="77"/>
      <c r="M930" s="56"/>
      <c r="N930" s="56"/>
      <c r="O930" s="56"/>
      <c r="P930" s="56"/>
      <c r="Q930" s="56"/>
      <c r="R930" s="56"/>
      <c r="S930" s="56"/>
      <c r="T930" s="57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</row>
    <row r="931" ht="15.75" customHeight="1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77"/>
      <c r="L931" s="77"/>
      <c r="M931" s="56"/>
      <c r="N931" s="56"/>
      <c r="O931" s="56"/>
      <c r="P931" s="56"/>
      <c r="Q931" s="56"/>
      <c r="R931" s="56"/>
      <c r="S931" s="56"/>
      <c r="T931" s="57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56"/>
      <c r="AJ931" s="56"/>
      <c r="AK931" s="56"/>
      <c r="AL931" s="56"/>
      <c r="AM931" s="56"/>
      <c r="AN931" s="56"/>
      <c r="AO931" s="56"/>
    </row>
    <row r="932" ht="15.75" customHeight="1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77"/>
      <c r="L932" s="77"/>
      <c r="M932" s="56"/>
      <c r="N932" s="56"/>
      <c r="O932" s="56"/>
      <c r="P932" s="56"/>
      <c r="Q932" s="56"/>
      <c r="R932" s="56"/>
      <c r="S932" s="56"/>
      <c r="T932" s="57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56"/>
      <c r="AJ932" s="56"/>
      <c r="AK932" s="56"/>
      <c r="AL932" s="56"/>
      <c r="AM932" s="56"/>
      <c r="AN932" s="56"/>
      <c r="AO932" s="56"/>
    </row>
    <row r="933" ht="15.75" customHeight="1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77"/>
      <c r="L933" s="77"/>
      <c r="M933" s="56"/>
      <c r="N933" s="56"/>
      <c r="O933" s="56"/>
      <c r="P933" s="56"/>
      <c r="Q933" s="56"/>
      <c r="R933" s="56"/>
      <c r="S933" s="56"/>
      <c r="T933" s="57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</row>
    <row r="934" ht="15.75" customHeight="1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77"/>
      <c r="L934" s="77"/>
      <c r="M934" s="56"/>
      <c r="N934" s="56"/>
      <c r="O934" s="56"/>
      <c r="P934" s="56"/>
      <c r="Q934" s="56"/>
      <c r="R934" s="56"/>
      <c r="S934" s="56"/>
      <c r="T934" s="57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56"/>
      <c r="AJ934" s="56"/>
      <c r="AK934" s="56"/>
      <c r="AL934" s="56"/>
      <c r="AM934" s="56"/>
      <c r="AN934" s="56"/>
      <c r="AO934" s="56"/>
    </row>
    <row r="935" ht="15.75" customHeight="1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77"/>
      <c r="L935" s="77"/>
      <c r="M935" s="56"/>
      <c r="N935" s="56"/>
      <c r="O935" s="56"/>
      <c r="P935" s="56"/>
      <c r="Q935" s="56"/>
      <c r="R935" s="56"/>
      <c r="S935" s="56"/>
      <c r="T935" s="57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56"/>
      <c r="AJ935" s="56"/>
      <c r="AK935" s="56"/>
      <c r="AL935" s="56"/>
      <c r="AM935" s="56"/>
      <c r="AN935" s="56"/>
      <c r="AO935" s="56"/>
    </row>
    <row r="936" ht="15.75" customHeight="1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77"/>
      <c r="L936" s="77"/>
      <c r="M936" s="56"/>
      <c r="N936" s="56"/>
      <c r="O936" s="56"/>
      <c r="P936" s="56"/>
      <c r="Q936" s="56"/>
      <c r="R936" s="56"/>
      <c r="S936" s="56"/>
      <c r="T936" s="57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</row>
    <row r="937" ht="15.75" customHeight="1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77"/>
      <c r="L937" s="77"/>
      <c r="M937" s="56"/>
      <c r="N937" s="56"/>
      <c r="O937" s="56"/>
      <c r="P937" s="56"/>
      <c r="Q937" s="56"/>
      <c r="R937" s="56"/>
      <c r="S937" s="56"/>
      <c r="T937" s="57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</row>
    <row r="938" ht="15.75" customHeight="1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77"/>
      <c r="L938" s="77"/>
      <c r="M938" s="56"/>
      <c r="N938" s="56"/>
      <c r="O938" s="56"/>
      <c r="P938" s="56"/>
      <c r="Q938" s="56"/>
      <c r="R938" s="56"/>
      <c r="S938" s="56"/>
      <c r="T938" s="57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</row>
    <row r="939" ht="15.75" customHeight="1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77"/>
      <c r="L939" s="77"/>
      <c r="M939" s="56"/>
      <c r="N939" s="56"/>
      <c r="O939" s="56"/>
      <c r="P939" s="56"/>
      <c r="Q939" s="56"/>
      <c r="R939" s="56"/>
      <c r="S939" s="56"/>
      <c r="T939" s="57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56"/>
      <c r="AJ939" s="56"/>
      <c r="AK939" s="56"/>
      <c r="AL939" s="56"/>
      <c r="AM939" s="56"/>
      <c r="AN939" s="56"/>
      <c r="AO939" s="56"/>
    </row>
    <row r="940" ht="15.75" customHeight="1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77"/>
      <c r="L940" s="77"/>
      <c r="M940" s="56"/>
      <c r="N940" s="56"/>
      <c r="O940" s="56"/>
      <c r="P940" s="56"/>
      <c r="Q940" s="56"/>
      <c r="R940" s="56"/>
      <c r="S940" s="56"/>
      <c r="T940" s="57"/>
      <c r="U940" s="56"/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</row>
    <row r="941" ht="15.75" customHeight="1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77"/>
      <c r="L941" s="77"/>
      <c r="M941" s="56"/>
      <c r="N941" s="56"/>
      <c r="O941" s="56"/>
      <c r="P941" s="56"/>
      <c r="Q941" s="56"/>
      <c r="R941" s="56"/>
      <c r="S941" s="56"/>
      <c r="T941" s="57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56"/>
      <c r="AJ941" s="56"/>
      <c r="AK941" s="56"/>
      <c r="AL941" s="56"/>
      <c r="AM941" s="56"/>
      <c r="AN941" s="56"/>
      <c r="AO941" s="56"/>
    </row>
    <row r="942" ht="15.75" customHeight="1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77"/>
      <c r="L942" s="77"/>
      <c r="M942" s="56"/>
      <c r="N942" s="56"/>
      <c r="O942" s="56"/>
      <c r="P942" s="56"/>
      <c r="Q942" s="56"/>
      <c r="R942" s="56"/>
      <c r="S942" s="56"/>
      <c r="T942" s="57"/>
      <c r="U942" s="56"/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</row>
    <row r="943" ht="15.75" customHeight="1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77"/>
      <c r="L943" s="77"/>
      <c r="M943" s="56"/>
      <c r="N943" s="56"/>
      <c r="O943" s="56"/>
      <c r="P943" s="56"/>
      <c r="Q943" s="56"/>
      <c r="R943" s="56"/>
      <c r="S943" s="56"/>
      <c r="T943" s="57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56"/>
      <c r="AJ943" s="56"/>
      <c r="AK943" s="56"/>
      <c r="AL943" s="56"/>
      <c r="AM943" s="56"/>
      <c r="AN943" s="56"/>
      <c r="AO943" s="56"/>
    </row>
    <row r="944" ht="15.75" customHeight="1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77"/>
      <c r="L944" s="77"/>
      <c r="M944" s="56"/>
      <c r="N944" s="56"/>
      <c r="O944" s="56"/>
      <c r="P944" s="56"/>
      <c r="Q944" s="56"/>
      <c r="R944" s="56"/>
      <c r="S944" s="56"/>
      <c r="T944" s="57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56"/>
      <c r="AJ944" s="56"/>
      <c r="AK944" s="56"/>
      <c r="AL944" s="56"/>
      <c r="AM944" s="56"/>
      <c r="AN944" s="56"/>
      <c r="AO944" s="56"/>
    </row>
    <row r="945" ht="15.75" customHeight="1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77"/>
      <c r="L945" s="77"/>
      <c r="M945" s="56"/>
      <c r="N945" s="56"/>
      <c r="O945" s="56"/>
      <c r="P945" s="56"/>
      <c r="Q945" s="56"/>
      <c r="R945" s="56"/>
      <c r="S945" s="56"/>
      <c r="T945" s="57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</row>
    <row r="946" ht="15.75" customHeight="1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77"/>
      <c r="L946" s="77"/>
      <c r="M946" s="56"/>
      <c r="N946" s="56"/>
      <c r="O946" s="56"/>
      <c r="P946" s="56"/>
      <c r="Q946" s="56"/>
      <c r="R946" s="56"/>
      <c r="S946" s="56"/>
      <c r="T946" s="57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</row>
    <row r="947" ht="15.75" customHeight="1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77"/>
      <c r="L947" s="77"/>
      <c r="M947" s="56"/>
      <c r="N947" s="56"/>
      <c r="O947" s="56"/>
      <c r="P947" s="56"/>
      <c r="Q947" s="56"/>
      <c r="R947" s="56"/>
      <c r="S947" s="56"/>
      <c r="T947" s="57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56"/>
      <c r="AJ947" s="56"/>
      <c r="AK947" s="56"/>
      <c r="AL947" s="56"/>
      <c r="AM947" s="56"/>
      <c r="AN947" s="56"/>
      <c r="AO947" s="56"/>
    </row>
    <row r="948" ht="15.75" customHeight="1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77"/>
      <c r="L948" s="77"/>
      <c r="M948" s="56"/>
      <c r="N948" s="56"/>
      <c r="O948" s="56"/>
      <c r="P948" s="56"/>
      <c r="Q948" s="56"/>
      <c r="R948" s="56"/>
      <c r="S948" s="56"/>
      <c r="T948" s="57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</row>
    <row r="949" ht="15.75" customHeight="1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77"/>
      <c r="L949" s="77"/>
      <c r="M949" s="56"/>
      <c r="N949" s="56"/>
      <c r="O949" s="56"/>
      <c r="P949" s="56"/>
      <c r="Q949" s="56"/>
      <c r="R949" s="56"/>
      <c r="S949" s="56"/>
      <c r="T949" s="57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</row>
    <row r="950" ht="15.75" customHeight="1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77"/>
      <c r="L950" s="77"/>
      <c r="M950" s="56"/>
      <c r="N950" s="56"/>
      <c r="O950" s="56"/>
      <c r="P950" s="56"/>
      <c r="Q950" s="56"/>
      <c r="R950" s="56"/>
      <c r="S950" s="56"/>
      <c r="T950" s="57"/>
      <c r="U950" s="56"/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</row>
    <row r="951" ht="15.75" customHeight="1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77"/>
      <c r="L951" s="77"/>
      <c r="M951" s="56"/>
      <c r="N951" s="56"/>
      <c r="O951" s="56"/>
      <c r="P951" s="56"/>
      <c r="Q951" s="56"/>
      <c r="R951" s="56"/>
      <c r="S951" s="56"/>
      <c r="T951" s="57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56"/>
      <c r="AJ951" s="56"/>
      <c r="AK951" s="56"/>
      <c r="AL951" s="56"/>
      <c r="AM951" s="56"/>
      <c r="AN951" s="56"/>
      <c r="AO951" s="56"/>
    </row>
    <row r="952" ht="15.75" customHeight="1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77"/>
      <c r="L952" s="77"/>
      <c r="M952" s="56"/>
      <c r="N952" s="56"/>
      <c r="O952" s="56"/>
      <c r="P952" s="56"/>
      <c r="Q952" s="56"/>
      <c r="R952" s="56"/>
      <c r="S952" s="56"/>
      <c r="T952" s="57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</row>
    <row r="953" ht="15.75" customHeight="1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77"/>
      <c r="L953" s="77"/>
      <c r="M953" s="56"/>
      <c r="N953" s="56"/>
      <c r="O953" s="56"/>
      <c r="P953" s="56"/>
      <c r="Q953" s="56"/>
      <c r="R953" s="56"/>
      <c r="S953" s="56"/>
      <c r="T953" s="57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</row>
    <row r="954" ht="15.75" customHeight="1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77"/>
      <c r="L954" s="77"/>
      <c r="M954" s="56"/>
      <c r="N954" s="56"/>
      <c r="O954" s="56"/>
      <c r="P954" s="56"/>
      <c r="Q954" s="56"/>
      <c r="R954" s="56"/>
      <c r="S954" s="56"/>
      <c r="T954" s="57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</row>
    <row r="955" ht="15.75" customHeight="1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77"/>
      <c r="L955" s="77"/>
      <c r="M955" s="56"/>
      <c r="N955" s="56"/>
      <c r="O955" s="56"/>
      <c r="P955" s="56"/>
      <c r="Q955" s="56"/>
      <c r="R955" s="56"/>
      <c r="S955" s="56"/>
      <c r="T955" s="57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</row>
    <row r="956" ht="15.75" customHeight="1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77"/>
      <c r="L956" s="77"/>
      <c r="M956" s="56"/>
      <c r="N956" s="56"/>
      <c r="O956" s="56"/>
      <c r="P956" s="56"/>
      <c r="Q956" s="56"/>
      <c r="R956" s="56"/>
      <c r="S956" s="56"/>
      <c r="T956" s="57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</row>
    <row r="957" ht="15.75" customHeight="1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77"/>
      <c r="L957" s="77"/>
      <c r="M957" s="56"/>
      <c r="N957" s="56"/>
      <c r="O957" s="56"/>
      <c r="P957" s="56"/>
      <c r="Q957" s="56"/>
      <c r="R957" s="56"/>
      <c r="S957" s="56"/>
      <c r="T957" s="57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</row>
    <row r="958" ht="15.75" customHeight="1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77"/>
      <c r="L958" s="77"/>
      <c r="M958" s="56"/>
      <c r="N958" s="56"/>
      <c r="O958" s="56"/>
      <c r="P958" s="56"/>
      <c r="Q958" s="56"/>
      <c r="R958" s="56"/>
      <c r="S958" s="56"/>
      <c r="T958" s="57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</row>
    <row r="959" ht="15.75" customHeight="1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77"/>
      <c r="L959" s="77"/>
      <c r="M959" s="56"/>
      <c r="N959" s="56"/>
      <c r="O959" s="56"/>
      <c r="P959" s="56"/>
      <c r="Q959" s="56"/>
      <c r="R959" s="56"/>
      <c r="S959" s="56"/>
      <c r="T959" s="57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</row>
    <row r="960" ht="15.75" customHeight="1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77"/>
      <c r="L960" s="77"/>
      <c r="M960" s="56"/>
      <c r="N960" s="56"/>
      <c r="O960" s="56"/>
      <c r="P960" s="56"/>
      <c r="Q960" s="56"/>
      <c r="R960" s="56"/>
      <c r="S960" s="56"/>
      <c r="T960" s="57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</row>
    <row r="961" ht="15.75" customHeight="1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77"/>
      <c r="L961" s="77"/>
      <c r="M961" s="56"/>
      <c r="N961" s="56"/>
      <c r="O961" s="56"/>
      <c r="P961" s="56"/>
      <c r="Q961" s="56"/>
      <c r="R961" s="56"/>
      <c r="S961" s="56"/>
      <c r="T961" s="57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</row>
    <row r="962" ht="15.75" customHeight="1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77"/>
      <c r="L962" s="77"/>
      <c r="M962" s="56"/>
      <c r="N962" s="56"/>
      <c r="O962" s="56"/>
      <c r="P962" s="56"/>
      <c r="Q962" s="56"/>
      <c r="R962" s="56"/>
      <c r="S962" s="56"/>
      <c r="T962" s="57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56"/>
      <c r="AJ962" s="56"/>
      <c r="AK962" s="56"/>
      <c r="AL962" s="56"/>
      <c r="AM962" s="56"/>
      <c r="AN962" s="56"/>
      <c r="AO962" s="56"/>
    </row>
    <row r="963" ht="15.75" customHeight="1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77"/>
      <c r="L963" s="77"/>
      <c r="M963" s="56"/>
      <c r="N963" s="56"/>
      <c r="O963" s="56"/>
      <c r="P963" s="56"/>
      <c r="Q963" s="56"/>
      <c r="R963" s="56"/>
      <c r="S963" s="56"/>
      <c r="T963" s="57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56"/>
      <c r="AJ963" s="56"/>
      <c r="AK963" s="56"/>
      <c r="AL963" s="56"/>
      <c r="AM963" s="56"/>
      <c r="AN963" s="56"/>
      <c r="AO963" s="56"/>
    </row>
    <row r="964" ht="15.75" customHeight="1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77"/>
      <c r="L964" s="77"/>
      <c r="M964" s="56"/>
      <c r="N964" s="56"/>
      <c r="O964" s="56"/>
      <c r="P964" s="56"/>
      <c r="Q964" s="56"/>
      <c r="R964" s="56"/>
      <c r="S964" s="56"/>
      <c r="T964" s="57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56"/>
      <c r="AJ964" s="56"/>
      <c r="AK964" s="56"/>
      <c r="AL964" s="56"/>
      <c r="AM964" s="56"/>
      <c r="AN964" s="56"/>
      <c r="AO964" s="56"/>
    </row>
    <row r="965" ht="15.75" customHeight="1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77"/>
      <c r="L965" s="77"/>
      <c r="M965" s="56"/>
      <c r="N965" s="56"/>
      <c r="O965" s="56"/>
      <c r="P965" s="56"/>
      <c r="Q965" s="56"/>
      <c r="R965" s="56"/>
      <c r="S965" s="56"/>
      <c r="T965" s="57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56"/>
      <c r="AJ965" s="56"/>
      <c r="AK965" s="56"/>
      <c r="AL965" s="56"/>
      <c r="AM965" s="56"/>
      <c r="AN965" s="56"/>
      <c r="AO965" s="56"/>
    </row>
    <row r="966" ht="15.75" customHeight="1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77"/>
      <c r="L966" s="77"/>
      <c r="M966" s="56"/>
      <c r="N966" s="56"/>
      <c r="O966" s="56"/>
      <c r="P966" s="56"/>
      <c r="Q966" s="56"/>
      <c r="R966" s="56"/>
      <c r="S966" s="56"/>
      <c r="T966" s="57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</row>
    <row r="967" ht="15.75" customHeight="1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77"/>
      <c r="L967" s="77"/>
      <c r="M967" s="56"/>
      <c r="N967" s="56"/>
      <c r="O967" s="56"/>
      <c r="P967" s="56"/>
      <c r="Q967" s="56"/>
      <c r="R967" s="56"/>
      <c r="S967" s="56"/>
      <c r="T967" s="57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</row>
    <row r="968" ht="15.75" customHeight="1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77"/>
      <c r="L968" s="77"/>
      <c r="M968" s="56"/>
      <c r="N968" s="56"/>
      <c r="O968" s="56"/>
      <c r="P968" s="56"/>
      <c r="Q968" s="56"/>
      <c r="R968" s="56"/>
      <c r="S968" s="56"/>
      <c r="T968" s="57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56"/>
      <c r="AJ968" s="56"/>
      <c r="AK968" s="56"/>
      <c r="AL968" s="56"/>
      <c r="AM968" s="56"/>
      <c r="AN968" s="56"/>
      <c r="AO968" s="56"/>
    </row>
    <row r="969" ht="15.75" customHeight="1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77"/>
      <c r="L969" s="77"/>
      <c r="M969" s="56"/>
      <c r="N969" s="56"/>
      <c r="O969" s="56"/>
      <c r="P969" s="56"/>
      <c r="Q969" s="56"/>
      <c r="R969" s="56"/>
      <c r="S969" s="56"/>
      <c r="T969" s="57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</row>
    <row r="970" ht="15.75" customHeight="1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77"/>
      <c r="L970" s="77"/>
      <c r="M970" s="56"/>
      <c r="N970" s="56"/>
      <c r="O970" s="56"/>
      <c r="P970" s="56"/>
      <c r="Q970" s="56"/>
      <c r="R970" s="56"/>
      <c r="S970" s="56"/>
      <c r="T970" s="57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56"/>
      <c r="AJ970" s="56"/>
      <c r="AK970" s="56"/>
      <c r="AL970" s="56"/>
      <c r="AM970" s="56"/>
      <c r="AN970" s="56"/>
      <c r="AO970" s="56"/>
    </row>
    <row r="971" ht="15.75" customHeight="1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77"/>
      <c r="L971" s="77"/>
      <c r="M971" s="56"/>
      <c r="N971" s="56"/>
      <c r="O971" s="56"/>
      <c r="P971" s="56"/>
      <c r="Q971" s="56"/>
      <c r="R971" s="56"/>
      <c r="S971" s="56"/>
      <c r="T971" s="57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56"/>
      <c r="AJ971" s="56"/>
      <c r="AK971" s="56"/>
      <c r="AL971" s="56"/>
      <c r="AM971" s="56"/>
      <c r="AN971" s="56"/>
      <c r="AO971" s="56"/>
    </row>
    <row r="972" ht="15.75" customHeight="1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77"/>
      <c r="L972" s="77"/>
      <c r="M972" s="56"/>
      <c r="N972" s="56"/>
      <c r="O972" s="56"/>
      <c r="P972" s="56"/>
      <c r="Q972" s="56"/>
      <c r="R972" s="56"/>
      <c r="S972" s="56"/>
      <c r="T972" s="57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</row>
    <row r="973" ht="15.75" customHeight="1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77"/>
      <c r="L973" s="77"/>
      <c r="M973" s="56"/>
      <c r="N973" s="56"/>
      <c r="O973" s="56"/>
      <c r="P973" s="56"/>
      <c r="Q973" s="56"/>
      <c r="R973" s="56"/>
      <c r="S973" s="56"/>
      <c r="T973" s="57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</row>
    <row r="974" ht="15.75" customHeight="1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77"/>
      <c r="L974" s="77"/>
      <c r="M974" s="56"/>
      <c r="N974" s="56"/>
      <c r="O974" s="56"/>
      <c r="P974" s="56"/>
      <c r="Q974" s="56"/>
      <c r="R974" s="56"/>
      <c r="S974" s="56"/>
      <c r="T974" s="57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</row>
    <row r="975" ht="15.75" customHeight="1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77"/>
      <c r="L975" s="77"/>
      <c r="M975" s="56"/>
      <c r="N975" s="56"/>
      <c r="O975" s="56"/>
      <c r="P975" s="56"/>
      <c r="Q975" s="56"/>
      <c r="R975" s="56"/>
      <c r="S975" s="56"/>
      <c r="T975" s="57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56"/>
      <c r="AJ975" s="56"/>
      <c r="AK975" s="56"/>
      <c r="AL975" s="56"/>
      <c r="AM975" s="56"/>
      <c r="AN975" s="56"/>
      <c r="AO975" s="56"/>
    </row>
    <row r="976" ht="15.75" customHeight="1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77"/>
      <c r="L976" s="77"/>
      <c r="M976" s="56"/>
      <c r="N976" s="56"/>
      <c r="O976" s="56"/>
      <c r="P976" s="56"/>
      <c r="Q976" s="56"/>
      <c r="R976" s="56"/>
      <c r="S976" s="56"/>
      <c r="T976" s="57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</row>
    <row r="977" ht="15.75" customHeight="1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77"/>
      <c r="L977" s="77"/>
      <c r="M977" s="56"/>
      <c r="N977" s="56"/>
      <c r="O977" s="56"/>
      <c r="P977" s="56"/>
      <c r="Q977" s="56"/>
      <c r="R977" s="56"/>
      <c r="S977" s="56"/>
      <c r="T977" s="57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56"/>
      <c r="AJ977" s="56"/>
      <c r="AK977" s="56"/>
      <c r="AL977" s="56"/>
      <c r="AM977" s="56"/>
      <c r="AN977" s="56"/>
      <c r="AO977" s="56"/>
    </row>
    <row r="978" ht="15.75" customHeight="1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77"/>
      <c r="L978" s="77"/>
      <c r="M978" s="56"/>
      <c r="N978" s="56"/>
      <c r="O978" s="56"/>
      <c r="P978" s="56"/>
      <c r="Q978" s="56"/>
      <c r="R978" s="56"/>
      <c r="S978" s="56"/>
      <c r="T978" s="57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</row>
    <row r="979" ht="15.75" customHeight="1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77"/>
      <c r="L979" s="77"/>
      <c r="M979" s="56"/>
      <c r="N979" s="56"/>
      <c r="O979" s="56"/>
      <c r="P979" s="56"/>
      <c r="Q979" s="56"/>
      <c r="R979" s="56"/>
      <c r="S979" s="56"/>
      <c r="T979" s="57"/>
      <c r="U979" s="56"/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</row>
    <row r="980" ht="15.75" customHeight="1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77"/>
      <c r="L980" s="77"/>
      <c r="M980" s="56"/>
      <c r="N980" s="56"/>
      <c r="O980" s="56"/>
      <c r="P980" s="56"/>
      <c r="Q980" s="56"/>
      <c r="R980" s="56"/>
      <c r="S980" s="56"/>
      <c r="T980" s="57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</row>
    <row r="981" ht="15.75" customHeight="1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77"/>
      <c r="L981" s="77"/>
      <c r="M981" s="56"/>
      <c r="N981" s="56"/>
      <c r="O981" s="56"/>
      <c r="P981" s="56"/>
      <c r="Q981" s="56"/>
      <c r="R981" s="56"/>
      <c r="S981" s="56"/>
      <c r="T981" s="57"/>
      <c r="U981" s="56"/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</row>
    <row r="982" ht="15.75" customHeight="1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77"/>
      <c r="L982" s="77"/>
      <c r="M982" s="56"/>
      <c r="N982" s="56"/>
      <c r="O982" s="56"/>
      <c r="P982" s="56"/>
      <c r="Q982" s="56"/>
      <c r="R982" s="56"/>
      <c r="S982" s="56"/>
      <c r="T982" s="57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56"/>
      <c r="AJ982" s="56"/>
      <c r="AK982" s="56"/>
      <c r="AL982" s="56"/>
      <c r="AM982" s="56"/>
      <c r="AN982" s="56"/>
      <c r="AO982" s="56"/>
    </row>
    <row r="983" ht="15.75" customHeight="1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77"/>
      <c r="L983" s="77"/>
      <c r="M983" s="56"/>
      <c r="N983" s="56"/>
      <c r="O983" s="56"/>
      <c r="P983" s="56"/>
      <c r="Q983" s="56"/>
      <c r="R983" s="56"/>
      <c r="S983" s="56"/>
      <c r="T983" s="57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</row>
    <row r="984" ht="15.75" customHeight="1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77"/>
      <c r="L984" s="77"/>
      <c r="M984" s="56"/>
      <c r="N984" s="56"/>
      <c r="O984" s="56"/>
      <c r="P984" s="56"/>
      <c r="Q984" s="56"/>
      <c r="R984" s="56"/>
      <c r="S984" s="56"/>
      <c r="T984" s="57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56"/>
      <c r="AJ984" s="56"/>
      <c r="AK984" s="56"/>
      <c r="AL984" s="56"/>
      <c r="AM984" s="56"/>
      <c r="AN984" s="56"/>
      <c r="AO984" s="56"/>
    </row>
    <row r="985" ht="15.75" customHeight="1">
      <c r="K985" s="78"/>
      <c r="L985" s="78"/>
      <c r="T985" s="58"/>
    </row>
    <row r="986" ht="15.75" customHeight="1">
      <c r="K986" s="78"/>
      <c r="L986" s="78"/>
      <c r="T986" s="58"/>
    </row>
    <row r="987" ht="15.75" customHeight="1">
      <c r="K987" s="78"/>
      <c r="L987" s="78"/>
      <c r="T987" s="58"/>
    </row>
    <row r="988" ht="15.75" customHeight="1">
      <c r="K988" s="78"/>
      <c r="L988" s="78"/>
      <c r="T988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9"/>
      <c r="B1" s="79" t="s">
        <v>1</v>
      </c>
      <c r="C1" s="80" t="str">
        <f>'ТУР1'!$C$1</f>
        <v>Bullet shot Cup</v>
      </c>
      <c r="D1" s="4"/>
      <c r="E1" s="81" t="s">
        <v>69</v>
      </c>
      <c r="F1" s="82">
        <f>'ТУР1'!$F$1</f>
        <v>45660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134"/>
      <c r="U1" s="84"/>
      <c r="V1" s="85"/>
      <c r="W1" s="86"/>
      <c r="X1" s="86"/>
      <c r="Y1" s="86"/>
      <c r="Z1" s="86"/>
      <c r="AA1" s="86"/>
      <c r="AB1" s="86"/>
      <c r="AC1" s="86"/>
      <c r="AD1" s="87"/>
      <c r="AE1" s="88"/>
      <c r="AF1" s="86"/>
      <c r="AG1" s="86"/>
      <c r="AH1" s="86"/>
      <c r="AI1" s="86"/>
      <c r="AJ1" s="86"/>
      <c r="AK1" s="86"/>
      <c r="AL1" s="86"/>
      <c r="AM1" s="86"/>
      <c r="AN1" s="86"/>
      <c r="AO1" s="86"/>
    </row>
    <row r="2" ht="27.75" customHeight="1">
      <c r="A2" s="86"/>
      <c r="B2" s="89"/>
      <c r="C2" s="90"/>
      <c r="D2" s="90"/>
      <c r="E2" s="90"/>
      <c r="F2" s="90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83"/>
      <c r="T2" s="134"/>
      <c r="U2" s="92" t="str">
        <f>C1</f>
        <v>Bullet shot Cup</v>
      </c>
      <c r="V2" s="93" t="str">
        <f>E1</f>
        <v>ТУР8</v>
      </c>
      <c r="W2" s="94"/>
      <c r="X2" s="94"/>
      <c r="Y2" s="94"/>
      <c r="Z2" s="4"/>
      <c r="AA2" s="95">
        <f>$F$1</f>
        <v>45660</v>
      </c>
      <c r="AB2" s="94"/>
      <c r="AC2" s="4"/>
      <c r="AD2" s="86"/>
      <c r="AE2" s="86"/>
      <c r="AF2" s="86"/>
      <c r="AG2" s="96" t="s">
        <v>4</v>
      </c>
      <c r="AH2" s="97" t="s">
        <v>5</v>
      </c>
      <c r="AI2" s="97" t="s">
        <v>6</v>
      </c>
      <c r="AJ2" s="97" t="s">
        <v>7</v>
      </c>
      <c r="AK2" s="98" t="s">
        <v>8</v>
      </c>
      <c r="AL2" s="99" t="s">
        <v>9</v>
      </c>
      <c r="AM2" s="97" t="s">
        <v>10</v>
      </c>
      <c r="AN2" s="98" t="s">
        <v>11</v>
      </c>
      <c r="AO2" s="85" t="s">
        <v>12</v>
      </c>
    </row>
    <row r="3">
      <c r="A3" s="100"/>
      <c r="B3" s="89"/>
      <c r="C3" s="23" t="s">
        <v>13</v>
      </c>
      <c r="D3" s="101" t="s">
        <v>14</v>
      </c>
      <c r="E3" s="24" t="s">
        <v>15</v>
      </c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135"/>
      <c r="U3" s="24" t="s">
        <v>15</v>
      </c>
      <c r="V3" s="102" t="s">
        <v>16</v>
      </c>
      <c r="W3" s="103" t="s">
        <v>17</v>
      </c>
      <c r="X3" s="103" t="s">
        <v>18</v>
      </c>
      <c r="Y3" s="103" t="s">
        <v>19</v>
      </c>
      <c r="Z3" s="103" t="s">
        <v>20</v>
      </c>
      <c r="AA3" s="103" t="s">
        <v>21</v>
      </c>
      <c r="AB3" s="103" t="s">
        <v>22</v>
      </c>
      <c r="AC3" s="103" t="s">
        <v>23</v>
      </c>
      <c r="AD3" s="86"/>
      <c r="AE3" s="86"/>
      <c r="AF3" s="104" t="str">
        <f t="shared" ref="AF3:AF5" si="1">E4</f>
        <v>mace</v>
      </c>
      <c r="AG3" s="105">
        <f t="array" ref="AG3">SUM(($E$12:$E$56=AF3)*(ISNUMBER($G$12:$G$56)),($F$12:$F$56=AF3)*(ISNUMBER($I$12:$I$56)))</f>
        <v>30</v>
      </c>
      <c r="AH3" s="85">
        <f t="array" ref="AH3">SUM(('ТУР8'!home=AF3)*('ТУР8'!homescore&gt;'ТУР8'!visitorscore),('ТУР8'!visitor=AF3)*('ТУР8'!visitorscore&gt;'ТУР8'!homescore))</f>
        <v>14</v>
      </c>
      <c r="AI3" s="85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85">
        <f t="array" ref="AJ3">SUM(('ТУР8'!home=AF3)*('ТУР8'!homescore&lt;'ТУР8'!visitorscore),('ТУР8'!visitor=AF3)*('ТУР8'!visitorscore&lt;'ТУР8'!homescore))</f>
        <v>8</v>
      </c>
      <c r="AK3" s="106">
        <f t="array" ref="AK3">SUMIF('ТУР8'!home,AF3,'ТУР8'!homescore)+SUMIF('ТУР8'!visitor,AF3,'ТУР8'!visitorscore)</f>
        <v>40</v>
      </c>
      <c r="AL3" s="107">
        <f t="array" ref="AL3">SUMIF('ТУР8'!home,AF3,'ТУР8'!visitorscore)+SUMIF('ТУР8'!visitor,AF3,'ТУР8'!homescore)</f>
        <v>30</v>
      </c>
      <c r="AM3" s="85">
        <f t="shared" ref="AM3:AM5" si="2">AK3-AL3</f>
        <v>10</v>
      </c>
      <c r="AN3" s="106">
        <f t="array" ref="AN3">AH3*Options!$B$2+AI3*Options!$B$3+AJ3*Options!$B$4+VLOOKUP(AF3,$E$4:$F$8,2,0)</f>
        <v>50</v>
      </c>
      <c r="AO3" s="86">
        <f t="shared" ref="AO3:AO5" si="3">AK3+AM3*10000+AN3*100000000</f>
        <v>5000100040</v>
      </c>
    </row>
    <row r="4">
      <c r="A4" s="86"/>
      <c r="B4" s="89"/>
      <c r="C4" s="29" t="s">
        <v>62</v>
      </c>
      <c r="D4" s="108" t="s">
        <v>31</v>
      </c>
      <c r="E4" s="131" t="s">
        <v>63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135"/>
      <c r="U4" s="109" t="str">
        <f t="array" ref="U4">INDEX($AF$3:$AF$5,MATCH(LARGE($AO$3:$AO$5-ROW($AO$3:$AO$5)/COUNT($AO$3:$AO$5),ROW(U4)-ROW(U$4)+1),$AO$3:$AO$5-ROW($AO$3:$AO$5)/COUNT($AO$3:$AO$5),0))</f>
        <v>mace</v>
      </c>
      <c r="V4" s="102">
        <f t="array" ref="V4">VLOOKUP($U4,$AF$3:$AN$5,2,0)</f>
        <v>30</v>
      </c>
      <c r="W4" s="103">
        <f t="array" ref="W4">VLOOKUP($U4,$AF$3:$AN$5,3,0)</f>
        <v>14</v>
      </c>
      <c r="X4" s="103">
        <f t="array" ref="X4">VLOOKUP($U4,$AF$3:$AN$5,4,0)</f>
        <v>8</v>
      </c>
      <c r="Y4" s="103">
        <f t="array" ref="Y4">VLOOKUP($U4,$AF$3:$AN$5,5,0)</f>
        <v>8</v>
      </c>
      <c r="Z4" s="103">
        <f t="array" ref="Z4">VLOOKUP($U4,$AF$3:$AN$5,6,0)</f>
        <v>40</v>
      </c>
      <c r="AA4" s="103">
        <f t="array" ref="AA4">VLOOKUP($U4,$AF$3:$AN$5,7,0)</f>
        <v>30</v>
      </c>
      <c r="AB4" s="103">
        <f t="array" ref="AB4">VLOOKUP($U4,$AF$3:$AN$5,8,0)</f>
        <v>10</v>
      </c>
      <c r="AC4" s="103">
        <f t="array" ref="AC4">VLOOKUP($U4,$AF$3:$AN$5,9,0)</f>
        <v>50</v>
      </c>
      <c r="AD4" s="28"/>
      <c r="AE4" s="86"/>
      <c r="AF4" s="110" t="str">
        <f t="shared" si="1"/>
        <v>Lucky</v>
      </c>
      <c r="AG4" s="105">
        <f t="array" ref="AG4">SUM(($E$12:$E$56=AF4)*(ISNUMBER($G$12:$G$56)),($F$12:$F$56=AF4)*(ISNUMBER($I$12:$I$56)))</f>
        <v>30</v>
      </c>
      <c r="AH4" s="85">
        <f t="array" ref="AH4">SUM(('ТУР8'!home=AF4)*('ТУР8'!homescore&gt;'ТУР8'!visitorscore),('ТУР8'!visitor=AF4)*('ТУР8'!visitorscore&gt;'ТУР8'!homescore))</f>
        <v>3</v>
      </c>
      <c r="AI4" s="85">
        <f t="array" ref="AI4">SUM(('ТУР8'!home=AF4)*('ТУР8'!homescore='ТУР8'!visitorscore)*ISNUMBER('ТУР8'!visitorscore),('ТУР8'!visitor=AF4)*('ТУР8'!visitorscore='ТУР8'!homescore)*ISNUMBER('ТУР8'!homescore))</f>
        <v>11</v>
      </c>
      <c r="AJ4" s="85">
        <f t="array" ref="AJ4">SUM(('ТУР8'!home=AF4)*('ТУР8'!homescore&lt;'ТУР8'!visitorscore),('ТУР8'!visitor=AF4)*('ТУР8'!visitorscore&lt;'ТУР8'!homescore))</f>
        <v>16</v>
      </c>
      <c r="AK4" s="106">
        <f t="array" ref="AK4">SUMIF('ТУР8'!home,AF4,'ТУР8'!homescore)+SUMIF('ТУР8'!visitor,AF4,'ТУР8'!visitorscore)</f>
        <v>24</v>
      </c>
      <c r="AL4" s="107">
        <f t="array" ref="AL4">SUMIF('ТУР8'!home,AF4,'ТУР8'!visitorscore)+SUMIF('ТУР8'!visitor,AF4,'ТУР8'!homescore)</f>
        <v>43</v>
      </c>
      <c r="AM4" s="85">
        <f t="shared" si="2"/>
        <v>-19</v>
      </c>
      <c r="AN4" s="106">
        <f t="array" ref="AN4">AH4*Options!$B$2+AI4*Options!$B$3+AJ4*Options!$B$4+VLOOKUP(AF4,$E$4:$F$8,2,0)</f>
        <v>20</v>
      </c>
      <c r="AO4" s="86">
        <f t="shared" si="3"/>
        <v>1999810024</v>
      </c>
    </row>
    <row r="5">
      <c r="A5" s="86"/>
      <c r="B5" s="89"/>
      <c r="C5" s="29" t="s">
        <v>64</v>
      </c>
      <c r="D5" s="108" t="s">
        <v>46</v>
      </c>
      <c r="E5" s="132" t="s">
        <v>65</v>
      </c>
      <c r="F5" s="7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135"/>
      <c r="U5" s="109" t="str">
        <f t="array" ref="U5">INDEX($AF$3:$AF$5,MATCH(LARGE($AO$3:$AO$5-ROW($AO$3:$AO$5)/COUNT($AO$3:$AO$5),ROW(U5)-ROW(U$4)+1),$AO$3:$AO$5-ROW($AO$3:$AO$5)/COUNT($AO$3:$AO$5),0))</f>
        <v>Warrior</v>
      </c>
      <c r="V5" s="102">
        <f t="array" ref="V5">VLOOKUP($U5,$AF$3:$AN$5,2,0)</f>
        <v>30</v>
      </c>
      <c r="W5" s="103">
        <f t="array" ref="W5">VLOOKUP($U5,$AF$3:$AN$5,3,0)</f>
        <v>12</v>
      </c>
      <c r="X5" s="103">
        <f t="array" ref="X5">VLOOKUP($U5,$AF$3:$AN$5,4,0)</f>
        <v>13</v>
      </c>
      <c r="Y5" s="103">
        <f t="array" ref="Y5">VLOOKUP($U5,$AF$3:$AN$5,5,0)</f>
        <v>5</v>
      </c>
      <c r="Z5" s="103">
        <f t="array" ref="Z5">VLOOKUP($U5,$AF$3:$AN$5,6,0)</f>
        <v>48</v>
      </c>
      <c r="AA5" s="103">
        <f t="array" ref="AA5">VLOOKUP($U5,$AF$3:$AN$5,7,0)</f>
        <v>39</v>
      </c>
      <c r="AB5" s="103">
        <f t="array" ref="AB5">VLOOKUP($U5,$AF$3:$AN$5,8,0)</f>
        <v>9</v>
      </c>
      <c r="AC5" s="103">
        <f t="array" ref="AC5">VLOOKUP($U5,$AF$3:$AN$5,9,0)</f>
        <v>49</v>
      </c>
      <c r="AD5" s="28"/>
      <c r="AE5" s="86"/>
      <c r="AF5" s="110" t="str">
        <f t="shared" si="1"/>
        <v>Warrior</v>
      </c>
      <c r="AG5" s="105">
        <f t="array" ref="AG5">SUM(($E$12:$E$56=AF5)*(ISNUMBER($G$12:$G$56)),($F$12:$F$56=AF5)*(ISNUMBER($I$12:$I$56)))</f>
        <v>30</v>
      </c>
      <c r="AH5" s="85">
        <f t="array" ref="AH5">SUM(('ТУР8'!home=AF5)*('ТУР8'!homescore&gt;'ТУР8'!visitorscore),('ТУР8'!visitor=AF5)*('ТУР8'!visitorscore&gt;'ТУР8'!homescore))</f>
        <v>12</v>
      </c>
      <c r="AI5" s="85">
        <f t="array" ref="AI5">SUM(('ТУР8'!home=AF5)*('ТУР8'!homescore='ТУР8'!visitorscore)*ISNUMBER('ТУР8'!visitorscore),('ТУР8'!visitor=AF5)*('ТУР8'!visitorscore='ТУР8'!homescore)*ISNUMBER('ТУР8'!homescore))</f>
        <v>13</v>
      </c>
      <c r="AJ5" s="85">
        <f t="array" ref="AJ5">SUM(('ТУР8'!home=AF5)*('ТУР8'!homescore&lt;'ТУР8'!visitorscore),('ТУР8'!visitor=AF5)*('ТУР8'!visitorscore&lt;'ТУР8'!homescore))</f>
        <v>5</v>
      </c>
      <c r="AK5" s="106">
        <f t="array" ref="AK5">SUMIF('ТУР8'!home,AF5,'ТУР8'!homescore)+SUMIF('ТУР8'!visitor,AF5,'ТУР8'!visitorscore)</f>
        <v>48</v>
      </c>
      <c r="AL5" s="107">
        <f t="array" ref="AL5">SUMIF('ТУР8'!home,AF5,'ТУР8'!visitorscore)+SUMIF('ТУР8'!visitor,AF5,'ТУР8'!homescore)</f>
        <v>39</v>
      </c>
      <c r="AM5" s="85">
        <f t="shared" si="2"/>
        <v>9</v>
      </c>
      <c r="AN5" s="106">
        <f t="array" ref="AN5">AH5*Options!$B$2+AI5*Options!$B$3+AJ5*Options!$B$4+VLOOKUP(AF5,$E$4:$F$8,2,0)</f>
        <v>49</v>
      </c>
      <c r="AO5" s="86">
        <f t="shared" si="3"/>
        <v>4900090048</v>
      </c>
    </row>
    <row r="6">
      <c r="A6" s="86"/>
      <c r="B6" s="89"/>
      <c r="C6" s="133" t="s">
        <v>66</v>
      </c>
      <c r="D6" s="108" t="s">
        <v>47</v>
      </c>
      <c r="E6" s="31" t="s">
        <v>67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135"/>
      <c r="U6" s="109" t="str">
        <f t="array" ref="U6">INDEX($AF$3:$AF$5,MATCH(LARGE($AO$3:$AO$5-ROW($AO$3:$AO$5)/COUNT($AO$3:$AO$5),ROW(U6)-ROW(U$4)+1),$AO$3:$AO$5-ROW($AO$3:$AO$5)/COUNT($AO$3:$AO$5),0))</f>
        <v>Lucky</v>
      </c>
      <c r="V6" s="102">
        <f t="array" ref="V6">VLOOKUP($U6,$AF$3:$AN$5,2,0)</f>
        <v>30</v>
      </c>
      <c r="W6" s="103">
        <f t="array" ref="W6">VLOOKUP($U6,$AF$3:$AN$5,3,0)</f>
        <v>3</v>
      </c>
      <c r="X6" s="103">
        <f t="array" ref="X6">VLOOKUP($U6,$AF$3:$AN$5,4,0)</f>
        <v>11</v>
      </c>
      <c r="Y6" s="103">
        <f t="array" ref="Y6">VLOOKUP($U6,$AF$3:$AN$5,5,0)</f>
        <v>16</v>
      </c>
      <c r="Z6" s="103">
        <f t="array" ref="Z6">VLOOKUP($U6,$AF$3:$AN$5,6,0)</f>
        <v>24</v>
      </c>
      <c r="AA6" s="103">
        <f t="array" ref="AA6">VLOOKUP($U6,$AF$3:$AN$5,7,0)</f>
        <v>43</v>
      </c>
      <c r="AB6" s="103">
        <f t="array" ref="AB6">VLOOKUP($U6,$AF$3:$AN$5,8,0)</f>
        <v>-19</v>
      </c>
      <c r="AC6" s="103">
        <f t="array" ref="AC6">VLOOKUP($U6,$AF$3:$AN$5,9,0)</f>
        <v>20</v>
      </c>
      <c r="AD6" s="28"/>
      <c r="AE6" s="86"/>
      <c r="AF6" s="85"/>
      <c r="AG6" s="85"/>
      <c r="AH6" s="85"/>
      <c r="AI6" s="85"/>
      <c r="AJ6" s="85"/>
      <c r="AK6" s="85"/>
      <c r="AL6" s="85"/>
      <c r="AM6" s="85"/>
      <c r="AN6" s="85"/>
      <c r="AO6" s="86"/>
    </row>
    <row r="7">
      <c r="A7" s="86"/>
      <c r="B7" s="89"/>
      <c r="C7" s="91"/>
      <c r="D7" s="90"/>
      <c r="E7" s="90"/>
      <c r="F7" s="90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135"/>
      <c r="U7" s="90"/>
      <c r="V7" s="86"/>
      <c r="W7" s="86"/>
      <c r="X7" s="86"/>
      <c r="Y7" s="86"/>
      <c r="Z7" s="86"/>
      <c r="AA7" s="86"/>
      <c r="AB7" s="86"/>
      <c r="AC7" s="86"/>
      <c r="AD7" s="86"/>
      <c r="AE7" s="86"/>
      <c r="AF7" s="110"/>
      <c r="AG7" s="85"/>
      <c r="AH7" s="85"/>
      <c r="AI7" s="85"/>
      <c r="AJ7" s="85"/>
      <c r="AK7" s="85"/>
      <c r="AL7" s="85"/>
      <c r="AM7" s="85"/>
      <c r="AN7" s="85"/>
      <c r="AO7" s="86"/>
    </row>
    <row r="8" hidden="1">
      <c r="A8" s="86"/>
      <c r="B8" s="89"/>
      <c r="C8" s="91"/>
      <c r="D8" s="90"/>
      <c r="E8" s="90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135"/>
      <c r="U8" s="90"/>
      <c r="V8" s="85"/>
      <c r="W8" s="85"/>
      <c r="X8" s="85"/>
      <c r="Y8" s="85"/>
      <c r="Z8" s="85"/>
      <c r="AA8" s="85"/>
      <c r="AB8" s="85"/>
      <c r="AC8" s="85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</row>
    <row r="9" hidden="1">
      <c r="A9" s="86"/>
      <c r="B9" s="89"/>
      <c r="C9" s="90"/>
      <c r="D9" s="90"/>
      <c r="E9" s="90"/>
      <c r="F9" s="90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135"/>
      <c r="U9" s="90"/>
      <c r="V9" s="85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</row>
    <row r="10">
      <c r="A10" s="86"/>
      <c r="B10" s="136" t="s">
        <v>33</v>
      </c>
      <c r="C10" s="90"/>
      <c r="D10" s="111"/>
      <c r="E10" s="111"/>
      <c r="F10" s="90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135"/>
      <c r="U10" s="90"/>
      <c r="V10" s="85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</row>
    <row r="11" ht="15.0" customHeight="1">
      <c r="A11" s="112"/>
      <c r="B11" s="113"/>
      <c r="C11" s="101" t="s">
        <v>14</v>
      </c>
      <c r="D11" s="101" t="s">
        <v>14</v>
      </c>
      <c r="E11" s="114" t="s">
        <v>34</v>
      </c>
      <c r="F11" s="114" t="s">
        <v>35</v>
      </c>
      <c r="G11" s="115" t="s">
        <v>36</v>
      </c>
      <c r="H11" s="94"/>
      <c r="I11" s="4"/>
      <c r="J11" s="116"/>
      <c r="K11" s="41" t="s">
        <v>37</v>
      </c>
      <c r="L11" s="4"/>
      <c r="M11" s="12"/>
      <c r="N11" s="42" t="s">
        <v>38</v>
      </c>
      <c r="O11" s="12"/>
      <c r="P11" s="12"/>
      <c r="Q11" s="12"/>
      <c r="R11" s="12"/>
      <c r="S11" s="43" t="s">
        <v>38</v>
      </c>
      <c r="T11" s="44" t="s">
        <v>39</v>
      </c>
      <c r="U11" s="43" t="s">
        <v>40</v>
      </c>
      <c r="V11" s="42" t="s">
        <v>41</v>
      </c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</row>
    <row r="12">
      <c r="A12" s="117"/>
      <c r="B12" s="118">
        <v>0.20833333333333334</v>
      </c>
      <c r="C12" s="119" t="str">
        <f t="shared" ref="C12:C14" si="4">TRIM($D$4)</f>
        <v>Швеция</v>
      </c>
      <c r="D12" s="120" t="str">
        <f t="shared" ref="D12:D17" si="5">TRIM($D$5)</f>
        <v>Финляндия</v>
      </c>
      <c r="E12" s="116" t="str">
        <f t="shared" ref="E12:E14" si="6">$E$4</f>
        <v>mace</v>
      </c>
      <c r="F12" s="116" t="str">
        <f t="shared" ref="F12:F17" si="7">$E$5</f>
        <v>Lucky</v>
      </c>
      <c r="G12" s="114">
        <f t="shared" ref="G12:G56" si="8">SUM(K12)</f>
        <v>1</v>
      </c>
      <c r="H12" s="116"/>
      <c r="I12" s="114">
        <f t="shared" ref="I12:I18" si="9">SUM(L12)</f>
        <v>0</v>
      </c>
      <c r="J12" s="116"/>
      <c r="K12" s="119">
        <v>1.0</v>
      </c>
      <c r="L12" s="121">
        <v>0.0</v>
      </c>
      <c r="M12" s="122"/>
      <c r="N12" s="90"/>
      <c r="O12" s="90"/>
      <c r="P12" s="90"/>
      <c r="Q12" s="90"/>
      <c r="R12" s="90"/>
      <c r="S12" s="90"/>
      <c r="T12" s="137">
        <v>70.0</v>
      </c>
      <c r="U12" s="123" t="str">
        <f t="shared" ref="U12:U56" si="10">TEXT(B12,"h:mm")&amp;" "&amp;($C$1)&amp;" ("&amp;C12&amp;") "&amp;E12&amp;" "&amp;" - ("&amp;D12&amp;") "&amp;F12&amp;""</f>
        <v>5:00 Bullet shot Cup (Швеция) mace  - (Финляндия) Lucky</v>
      </c>
      <c r="V12" s="86" t="str">
        <f t="shared" ref="V12:V56" si="11">TEXT(G12,"0")&amp;":"&amp;TEXT(I12,"0")</f>
        <v>1:0</v>
      </c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</row>
    <row r="13">
      <c r="A13" s="117"/>
      <c r="B13" s="118">
        <v>0.2111111111111111</v>
      </c>
      <c r="C13" s="119" t="str">
        <f t="shared" si="4"/>
        <v>Швеция</v>
      </c>
      <c r="D13" s="120" t="str">
        <f t="shared" si="5"/>
        <v>Финляндия</v>
      </c>
      <c r="E13" s="116" t="str">
        <f t="shared" si="6"/>
        <v>mace</v>
      </c>
      <c r="F13" s="116" t="str">
        <f t="shared" si="7"/>
        <v>Lucky</v>
      </c>
      <c r="G13" s="114">
        <f t="shared" si="8"/>
        <v>2</v>
      </c>
      <c r="H13" s="116"/>
      <c r="I13" s="114">
        <f t="shared" si="9"/>
        <v>0</v>
      </c>
      <c r="J13" s="116"/>
      <c r="K13" s="120">
        <v>2.0</v>
      </c>
      <c r="L13" s="124">
        <v>0.0</v>
      </c>
      <c r="M13" s="122"/>
      <c r="N13" s="90"/>
      <c r="O13" s="90"/>
      <c r="P13" s="90"/>
      <c r="Q13" s="90"/>
      <c r="R13" s="90"/>
      <c r="S13" s="90"/>
      <c r="T13" s="137">
        <v>71.0</v>
      </c>
      <c r="U13" s="123" t="str">
        <f t="shared" si="10"/>
        <v>5:04 Bullet shot Cup (Швеция) mace  - (Финляндия) Lucky</v>
      </c>
      <c r="V13" s="86" t="str">
        <f t="shared" si="11"/>
        <v>2:0</v>
      </c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</row>
    <row r="14">
      <c r="A14" s="117"/>
      <c r="B14" s="118">
        <v>0.21388888888888888</v>
      </c>
      <c r="C14" s="119" t="str">
        <f t="shared" si="4"/>
        <v>Швеция</v>
      </c>
      <c r="D14" s="120" t="str">
        <f t="shared" si="5"/>
        <v>Финляндия</v>
      </c>
      <c r="E14" s="116" t="str">
        <f t="shared" si="6"/>
        <v>mace</v>
      </c>
      <c r="F14" s="116" t="str">
        <f t="shared" si="7"/>
        <v>Lucky</v>
      </c>
      <c r="G14" s="114">
        <f t="shared" si="8"/>
        <v>0</v>
      </c>
      <c r="H14" s="116"/>
      <c r="I14" s="114">
        <f t="shared" si="9"/>
        <v>1</v>
      </c>
      <c r="J14" s="116"/>
      <c r="K14" s="120">
        <v>0.0</v>
      </c>
      <c r="L14" s="124">
        <v>1.0</v>
      </c>
      <c r="M14" s="122"/>
      <c r="N14" s="90"/>
      <c r="O14" s="90"/>
      <c r="P14" s="90"/>
      <c r="Q14" s="90"/>
      <c r="R14" s="90"/>
      <c r="S14" s="90"/>
      <c r="T14" s="137">
        <v>72.0</v>
      </c>
      <c r="U14" s="123" t="str">
        <f t="shared" si="10"/>
        <v>5:08 Bullet shot Cup (Швеция) mace  - (Финляндия) Lucky</v>
      </c>
      <c r="V14" s="86" t="str">
        <f t="shared" si="11"/>
        <v>0:1</v>
      </c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</row>
    <row r="15">
      <c r="A15" s="117"/>
      <c r="B15" s="118">
        <v>0.21666666666666667</v>
      </c>
      <c r="C15" s="125" t="str">
        <f t="shared" ref="C15:C20" si="12">TRIM($D$6)</f>
        <v>Чехия</v>
      </c>
      <c r="D15" s="120" t="str">
        <f t="shared" si="5"/>
        <v>Финляндия</v>
      </c>
      <c r="E15" s="125" t="str">
        <f t="shared" ref="E15:E20" si="13">$E$6</f>
        <v>Warrior</v>
      </c>
      <c r="F15" s="116" t="str">
        <f t="shared" si="7"/>
        <v>Lucky</v>
      </c>
      <c r="G15" s="114">
        <f t="shared" si="8"/>
        <v>2</v>
      </c>
      <c r="H15" s="116"/>
      <c r="I15" s="114">
        <f t="shared" si="9"/>
        <v>0</v>
      </c>
      <c r="J15" s="116"/>
      <c r="K15" s="120">
        <v>2.0</v>
      </c>
      <c r="L15" s="124">
        <v>0.0</v>
      </c>
      <c r="M15" s="122"/>
      <c r="N15" s="90"/>
      <c r="O15" s="90"/>
      <c r="P15" s="90"/>
      <c r="Q15" s="90"/>
      <c r="R15" s="90"/>
      <c r="S15" s="90"/>
      <c r="T15" s="137">
        <v>73.0</v>
      </c>
      <c r="U15" s="123" t="str">
        <f t="shared" si="10"/>
        <v>5:12 Bullet shot Cup (Чехия) Warrior  - (Финляндия) Lucky</v>
      </c>
      <c r="V15" s="86" t="str">
        <f t="shared" si="11"/>
        <v>2:0</v>
      </c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</row>
    <row r="16">
      <c r="A16" s="117"/>
      <c r="B16" s="118">
        <v>0.21944444444444444</v>
      </c>
      <c r="C16" s="125" t="str">
        <f t="shared" si="12"/>
        <v>Чехия</v>
      </c>
      <c r="D16" s="120" t="str">
        <f t="shared" si="5"/>
        <v>Финляндия</v>
      </c>
      <c r="E16" s="125" t="str">
        <f t="shared" si="13"/>
        <v>Warrior</v>
      </c>
      <c r="F16" s="116" t="str">
        <f t="shared" si="7"/>
        <v>Lucky</v>
      </c>
      <c r="G16" s="114">
        <f t="shared" si="8"/>
        <v>2</v>
      </c>
      <c r="H16" s="116"/>
      <c r="I16" s="114">
        <f t="shared" si="9"/>
        <v>2</v>
      </c>
      <c r="J16" s="116"/>
      <c r="K16" s="120">
        <v>2.0</v>
      </c>
      <c r="L16" s="124">
        <v>2.0</v>
      </c>
      <c r="M16" s="122"/>
      <c r="N16" s="90"/>
      <c r="O16" s="90"/>
      <c r="P16" s="90"/>
      <c r="Q16" s="90"/>
      <c r="R16" s="90"/>
      <c r="S16" s="90"/>
      <c r="T16" s="137">
        <v>74.0</v>
      </c>
      <c r="U16" s="123" t="str">
        <f t="shared" si="10"/>
        <v>5:16 Bullet shot Cup (Чехия) Warrior  - (Финляндия) Lucky</v>
      </c>
      <c r="V16" s="86" t="str">
        <f t="shared" si="11"/>
        <v>2:2</v>
      </c>
      <c r="W16" s="86"/>
      <c r="X16" s="86"/>
      <c r="Y16" s="86"/>
      <c r="Z16" s="86"/>
      <c r="AA16" s="86"/>
      <c r="AB16" s="86"/>
      <c r="AC16" s="12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</row>
    <row r="17">
      <c r="A17" s="117"/>
      <c r="B17" s="118">
        <v>0.2222222222222222</v>
      </c>
      <c r="C17" s="125" t="str">
        <f t="shared" si="12"/>
        <v>Чехия</v>
      </c>
      <c r="D17" s="120" t="str">
        <f t="shared" si="5"/>
        <v>Финляндия</v>
      </c>
      <c r="E17" s="125" t="str">
        <f t="shared" si="13"/>
        <v>Warrior</v>
      </c>
      <c r="F17" s="116" t="str">
        <f t="shared" si="7"/>
        <v>Lucky</v>
      </c>
      <c r="G17" s="114">
        <f t="shared" si="8"/>
        <v>1</v>
      </c>
      <c r="H17" s="116"/>
      <c r="I17" s="114">
        <f t="shared" si="9"/>
        <v>1</v>
      </c>
      <c r="J17" s="116"/>
      <c r="K17" s="116">
        <v>1.0</v>
      </c>
      <c r="L17" s="116">
        <v>1.0</v>
      </c>
      <c r="M17" s="122"/>
      <c r="N17" s="90"/>
      <c r="O17" s="90"/>
      <c r="P17" s="90"/>
      <c r="Q17" s="90"/>
      <c r="R17" s="90"/>
      <c r="S17" s="90"/>
      <c r="T17" s="137">
        <v>75.0</v>
      </c>
      <c r="U17" s="123" t="str">
        <f t="shared" si="10"/>
        <v>5:20 Bullet shot Cup (Чехия) Warrior  - (Финляндия) Lucky</v>
      </c>
      <c r="V17" s="86" t="str">
        <f t="shared" si="11"/>
        <v>1:1</v>
      </c>
      <c r="W17" s="86"/>
      <c r="X17" s="86"/>
      <c r="Y17" s="86"/>
      <c r="Z17" s="86"/>
      <c r="AA17" s="86"/>
      <c r="AB17" s="86"/>
      <c r="AC17" s="86"/>
      <c r="AD17" s="127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</row>
    <row r="18" ht="15.75" customHeight="1">
      <c r="A18" s="128"/>
      <c r="B18" s="118">
        <v>0.225</v>
      </c>
      <c r="C18" s="125" t="str">
        <f t="shared" si="12"/>
        <v>Чехия</v>
      </c>
      <c r="D18" s="125" t="str">
        <f t="shared" ref="D18:D23" si="14">TRIM($D$4)</f>
        <v>Швеция</v>
      </c>
      <c r="E18" s="125" t="str">
        <f t="shared" si="13"/>
        <v>Warrior</v>
      </c>
      <c r="F18" s="116" t="str">
        <f t="shared" ref="F18:F23" si="15">$E$4</f>
        <v>mace</v>
      </c>
      <c r="G18" s="114">
        <f t="shared" si="8"/>
        <v>2</v>
      </c>
      <c r="H18" s="116"/>
      <c r="I18" s="114">
        <f t="shared" si="9"/>
        <v>1</v>
      </c>
      <c r="J18" s="116"/>
      <c r="K18" s="119">
        <v>2.0</v>
      </c>
      <c r="L18" s="121">
        <v>1.0</v>
      </c>
      <c r="M18" s="122"/>
      <c r="N18" s="129"/>
      <c r="O18" s="129"/>
      <c r="P18" s="90"/>
      <c r="Q18" s="129"/>
      <c r="R18" s="129"/>
      <c r="S18" s="90"/>
      <c r="T18" s="137">
        <v>76.0</v>
      </c>
      <c r="U18" s="123" t="str">
        <f t="shared" si="10"/>
        <v>5:24 Bullet shot Cup (Чехия) Warrior  - (Швеция) mace</v>
      </c>
      <c r="V18" s="86" t="str">
        <f t="shared" si="11"/>
        <v>2:1</v>
      </c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</row>
    <row r="19" ht="15.75" customHeight="1">
      <c r="A19" s="128"/>
      <c r="B19" s="118">
        <v>0.22777777777777777</v>
      </c>
      <c r="C19" s="125" t="str">
        <f t="shared" si="12"/>
        <v>Чехия</v>
      </c>
      <c r="D19" s="125" t="str">
        <f t="shared" si="14"/>
        <v>Швеция</v>
      </c>
      <c r="E19" s="125" t="str">
        <f t="shared" si="13"/>
        <v>Warrior</v>
      </c>
      <c r="F19" s="116" t="str">
        <f t="shared" si="15"/>
        <v>mace</v>
      </c>
      <c r="G19" s="114">
        <f t="shared" si="8"/>
        <v>3</v>
      </c>
      <c r="H19" s="116"/>
      <c r="I19" s="114">
        <f t="shared" ref="I19:I23" si="16">SUM(L19,O19)</f>
        <v>3</v>
      </c>
      <c r="J19" s="116"/>
      <c r="K19" s="120">
        <v>3.0</v>
      </c>
      <c r="L19" s="124">
        <v>3.0</v>
      </c>
      <c r="M19" s="122"/>
      <c r="N19" s="129"/>
      <c r="O19" s="129"/>
      <c r="P19" s="90"/>
      <c r="Q19" s="129"/>
      <c r="R19" s="129"/>
      <c r="S19" s="90"/>
      <c r="T19" s="137">
        <v>77.0</v>
      </c>
      <c r="U19" s="123" t="str">
        <f t="shared" si="10"/>
        <v>5:28 Bullet shot Cup (Чехия) Warrior  - (Швеция) mace</v>
      </c>
      <c r="V19" s="86" t="str">
        <f t="shared" si="11"/>
        <v>3:3</v>
      </c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</row>
    <row r="20" ht="15.75" customHeight="1">
      <c r="A20" s="128"/>
      <c r="B20" s="118">
        <v>0.23055555555555557</v>
      </c>
      <c r="C20" s="125" t="str">
        <f t="shared" si="12"/>
        <v>Чехия</v>
      </c>
      <c r="D20" s="125" t="str">
        <f t="shared" si="14"/>
        <v>Швеция</v>
      </c>
      <c r="E20" s="125" t="str">
        <f t="shared" si="13"/>
        <v>Warrior</v>
      </c>
      <c r="F20" s="116" t="str">
        <f t="shared" si="15"/>
        <v>mace</v>
      </c>
      <c r="G20" s="114">
        <f t="shared" si="8"/>
        <v>2</v>
      </c>
      <c r="H20" s="116"/>
      <c r="I20" s="114">
        <f t="shared" si="16"/>
        <v>2</v>
      </c>
      <c r="J20" s="116"/>
      <c r="K20" s="120">
        <v>2.0</v>
      </c>
      <c r="L20" s="124">
        <v>2.0</v>
      </c>
      <c r="M20" s="122"/>
      <c r="N20" s="129"/>
      <c r="O20" s="129"/>
      <c r="P20" s="90"/>
      <c r="Q20" s="129"/>
      <c r="R20" s="129"/>
      <c r="S20" s="90"/>
      <c r="T20" s="137">
        <v>78.0</v>
      </c>
      <c r="U20" s="123" t="str">
        <f t="shared" si="10"/>
        <v>5:32 Bullet shot Cup (Чехия) Warrior  - (Швеция) mace</v>
      </c>
      <c r="V20" s="86" t="str">
        <f t="shared" si="11"/>
        <v>2:2</v>
      </c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</row>
    <row r="21" ht="15.75" customHeight="1">
      <c r="A21" s="128"/>
      <c r="B21" s="118">
        <v>0.23333333333333334</v>
      </c>
      <c r="C21" s="120" t="str">
        <f t="shared" ref="C21:C26" si="17">TRIM($D$5)</f>
        <v>Финляндия</v>
      </c>
      <c r="D21" s="125" t="str">
        <f t="shared" si="14"/>
        <v>Швеция</v>
      </c>
      <c r="E21" s="116" t="str">
        <f t="shared" ref="E21:E26" si="18">$E$5</f>
        <v>Lucky</v>
      </c>
      <c r="F21" s="116" t="str">
        <f t="shared" si="15"/>
        <v>mace</v>
      </c>
      <c r="G21" s="114">
        <f t="shared" si="8"/>
        <v>0</v>
      </c>
      <c r="H21" s="116"/>
      <c r="I21" s="114">
        <f t="shared" si="16"/>
        <v>1</v>
      </c>
      <c r="J21" s="116"/>
      <c r="K21" s="120">
        <v>0.0</v>
      </c>
      <c r="L21" s="124">
        <v>1.0</v>
      </c>
      <c r="M21" s="122"/>
      <c r="N21" s="129"/>
      <c r="O21" s="129"/>
      <c r="P21" s="90"/>
      <c r="Q21" s="129"/>
      <c r="R21" s="129"/>
      <c r="S21" s="90"/>
      <c r="T21" s="137">
        <v>79.0</v>
      </c>
      <c r="U21" s="123" t="str">
        <f t="shared" si="10"/>
        <v>5:36 Bullet shot Cup (Финляндия) Lucky  - (Швеция) mace</v>
      </c>
      <c r="V21" s="86" t="str">
        <f t="shared" si="11"/>
        <v>0:1</v>
      </c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</row>
    <row r="22" ht="15.75" customHeight="1">
      <c r="A22" s="128"/>
      <c r="B22" s="118">
        <v>0.2361111111111111</v>
      </c>
      <c r="C22" s="120" t="str">
        <f t="shared" si="17"/>
        <v>Финляндия</v>
      </c>
      <c r="D22" s="125" t="str">
        <f t="shared" si="14"/>
        <v>Швеция</v>
      </c>
      <c r="E22" s="116" t="str">
        <f t="shared" si="18"/>
        <v>Lucky</v>
      </c>
      <c r="F22" s="116" t="str">
        <f t="shared" si="15"/>
        <v>mace</v>
      </c>
      <c r="G22" s="114">
        <f t="shared" si="8"/>
        <v>0</v>
      </c>
      <c r="H22" s="116"/>
      <c r="I22" s="114">
        <f t="shared" si="16"/>
        <v>2</v>
      </c>
      <c r="J22" s="116"/>
      <c r="K22" s="120">
        <v>0.0</v>
      </c>
      <c r="L22" s="124">
        <v>2.0</v>
      </c>
      <c r="M22" s="122"/>
      <c r="N22" s="129"/>
      <c r="O22" s="129"/>
      <c r="P22" s="90"/>
      <c r="Q22" s="129"/>
      <c r="R22" s="129"/>
      <c r="S22" s="90"/>
      <c r="T22" s="137">
        <v>80.0</v>
      </c>
      <c r="U22" s="123" t="str">
        <f t="shared" si="10"/>
        <v>5:40 Bullet shot Cup (Финляндия) Lucky  - (Швеция) mace</v>
      </c>
      <c r="V22" s="86" t="str">
        <f t="shared" si="11"/>
        <v>0:2</v>
      </c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</row>
    <row r="23" ht="15.75" customHeight="1">
      <c r="A23" s="128"/>
      <c r="B23" s="118">
        <v>0.2388888888888889</v>
      </c>
      <c r="C23" s="120" t="str">
        <f t="shared" si="17"/>
        <v>Финляндия</v>
      </c>
      <c r="D23" s="125" t="str">
        <f t="shared" si="14"/>
        <v>Швеция</v>
      </c>
      <c r="E23" s="116" t="str">
        <f t="shared" si="18"/>
        <v>Lucky</v>
      </c>
      <c r="F23" s="116" t="str">
        <f t="shared" si="15"/>
        <v>mace</v>
      </c>
      <c r="G23" s="114">
        <f t="shared" si="8"/>
        <v>0</v>
      </c>
      <c r="H23" s="116"/>
      <c r="I23" s="114">
        <f t="shared" si="16"/>
        <v>1</v>
      </c>
      <c r="J23" s="116"/>
      <c r="K23" s="116">
        <v>0.0</v>
      </c>
      <c r="L23" s="116">
        <v>1.0</v>
      </c>
      <c r="M23" s="122"/>
      <c r="N23" s="90"/>
      <c r="O23" s="90"/>
      <c r="P23" s="90"/>
      <c r="Q23" s="90"/>
      <c r="R23" s="90"/>
      <c r="S23" s="90"/>
      <c r="T23" s="137">
        <v>81.0</v>
      </c>
      <c r="U23" s="123" t="str">
        <f t="shared" si="10"/>
        <v>5:44 Bullet shot Cup (Финляндия) Lucky  - (Швеция) mace</v>
      </c>
      <c r="V23" s="86" t="str">
        <f t="shared" si="11"/>
        <v>0:1</v>
      </c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</row>
    <row r="24" ht="15.75" customHeight="1">
      <c r="A24" s="86"/>
      <c r="B24" s="118">
        <v>0.24166666666666667</v>
      </c>
      <c r="C24" s="120" t="str">
        <f t="shared" si="17"/>
        <v>Финляндия</v>
      </c>
      <c r="D24" s="125" t="str">
        <f t="shared" ref="D24:D29" si="19">TRIM($D$6)</f>
        <v>Чехия</v>
      </c>
      <c r="E24" s="116" t="str">
        <f t="shared" si="18"/>
        <v>Lucky</v>
      </c>
      <c r="F24" s="125" t="str">
        <f t="shared" ref="F24:F29" si="20">$E$6</f>
        <v>Warrior</v>
      </c>
      <c r="G24" s="114">
        <f t="shared" si="8"/>
        <v>2</v>
      </c>
      <c r="H24" s="116"/>
      <c r="I24" s="114">
        <f t="shared" ref="I24:I30" si="21">SUM(L24)</f>
        <v>2</v>
      </c>
      <c r="J24" s="116"/>
      <c r="K24" s="119">
        <v>2.0</v>
      </c>
      <c r="L24" s="121">
        <v>2.0</v>
      </c>
      <c r="M24" s="90"/>
      <c r="N24" s="90"/>
      <c r="O24" s="90"/>
      <c r="P24" s="90"/>
      <c r="Q24" s="90"/>
      <c r="R24" s="90"/>
      <c r="S24" s="90"/>
      <c r="T24" s="137">
        <v>82.0</v>
      </c>
      <c r="U24" s="123" t="str">
        <f t="shared" si="10"/>
        <v>5:48 Bullet shot Cup (Финляндия) Lucky  - (Чехия) Warrior</v>
      </c>
      <c r="V24" s="86" t="str">
        <f t="shared" si="11"/>
        <v>2:2</v>
      </c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</row>
    <row r="25" ht="15.75" customHeight="1">
      <c r="A25" s="86"/>
      <c r="B25" s="118">
        <v>0.24444444444444444</v>
      </c>
      <c r="C25" s="120" t="str">
        <f t="shared" si="17"/>
        <v>Финляндия</v>
      </c>
      <c r="D25" s="125" t="str">
        <f t="shared" si="19"/>
        <v>Чехия</v>
      </c>
      <c r="E25" s="116" t="str">
        <f t="shared" si="18"/>
        <v>Lucky</v>
      </c>
      <c r="F25" s="125" t="str">
        <f t="shared" si="20"/>
        <v>Warrior</v>
      </c>
      <c r="G25" s="114">
        <f t="shared" si="8"/>
        <v>2</v>
      </c>
      <c r="H25" s="116"/>
      <c r="I25" s="114">
        <f t="shared" si="21"/>
        <v>2</v>
      </c>
      <c r="J25" s="116"/>
      <c r="K25" s="120">
        <v>2.0</v>
      </c>
      <c r="L25" s="124">
        <v>2.0</v>
      </c>
      <c r="M25" s="90"/>
      <c r="N25" s="90"/>
      <c r="O25" s="90"/>
      <c r="P25" s="90"/>
      <c r="Q25" s="90"/>
      <c r="R25" s="90"/>
      <c r="S25" s="90"/>
      <c r="T25" s="137">
        <v>83.0</v>
      </c>
      <c r="U25" s="123" t="str">
        <f t="shared" si="10"/>
        <v>5:52 Bullet shot Cup (Финляндия) Lucky  - (Чехия) Warrior</v>
      </c>
      <c r="V25" s="86" t="str">
        <f t="shared" si="11"/>
        <v>2:2</v>
      </c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</row>
    <row r="26" ht="15.75" customHeight="1">
      <c r="A26" s="86"/>
      <c r="B26" s="118">
        <v>0.24722222222222223</v>
      </c>
      <c r="C26" s="120" t="str">
        <f t="shared" si="17"/>
        <v>Финляндия</v>
      </c>
      <c r="D26" s="125" t="str">
        <f t="shared" si="19"/>
        <v>Чехия</v>
      </c>
      <c r="E26" s="116" t="str">
        <f t="shared" si="18"/>
        <v>Lucky</v>
      </c>
      <c r="F26" s="125" t="str">
        <f t="shared" si="20"/>
        <v>Warrior</v>
      </c>
      <c r="G26" s="114">
        <f t="shared" si="8"/>
        <v>2</v>
      </c>
      <c r="H26" s="116"/>
      <c r="I26" s="114">
        <f t="shared" si="21"/>
        <v>1</v>
      </c>
      <c r="J26" s="116"/>
      <c r="K26" s="120">
        <v>2.0</v>
      </c>
      <c r="L26" s="124">
        <v>1.0</v>
      </c>
      <c r="M26" s="90"/>
      <c r="N26" s="90"/>
      <c r="O26" s="90"/>
      <c r="P26" s="90"/>
      <c r="Q26" s="90"/>
      <c r="R26" s="90"/>
      <c r="S26" s="90"/>
      <c r="T26" s="137">
        <v>84.0</v>
      </c>
      <c r="U26" s="123" t="str">
        <f t="shared" si="10"/>
        <v>5:56 Bullet shot Cup (Финляндия) Lucky  - (Чехия) Warrior</v>
      </c>
      <c r="V26" s="86" t="str">
        <f t="shared" si="11"/>
        <v>2:1</v>
      </c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</row>
    <row r="27" ht="15.75" customHeight="1">
      <c r="A27" s="86"/>
      <c r="B27" s="118">
        <v>0.25</v>
      </c>
      <c r="C27" s="125" t="str">
        <f t="shared" ref="C27:C32" si="22">TRIM($D$4)</f>
        <v>Швеция</v>
      </c>
      <c r="D27" s="125" t="str">
        <f t="shared" si="19"/>
        <v>Чехия</v>
      </c>
      <c r="E27" s="116" t="str">
        <f t="shared" ref="E27:E32" si="23">$E$4</f>
        <v>mace</v>
      </c>
      <c r="F27" s="125" t="str">
        <f t="shared" si="20"/>
        <v>Warrior</v>
      </c>
      <c r="G27" s="114">
        <f t="shared" si="8"/>
        <v>1</v>
      </c>
      <c r="H27" s="116"/>
      <c r="I27" s="114">
        <f t="shared" si="21"/>
        <v>2</v>
      </c>
      <c r="J27" s="116"/>
      <c r="K27" s="120">
        <v>1.0</v>
      </c>
      <c r="L27" s="124">
        <v>2.0</v>
      </c>
      <c r="M27" s="90"/>
      <c r="N27" s="90"/>
      <c r="O27" s="90"/>
      <c r="P27" s="90"/>
      <c r="Q27" s="90"/>
      <c r="R27" s="90"/>
      <c r="S27" s="90"/>
      <c r="T27" s="137">
        <v>85.0</v>
      </c>
      <c r="U27" s="123" t="str">
        <f t="shared" si="10"/>
        <v>6:00 Bullet shot Cup (Швеция) mace  - (Чехия) Warrior</v>
      </c>
      <c r="V27" s="86" t="str">
        <f t="shared" si="11"/>
        <v>1:2</v>
      </c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</row>
    <row r="28" ht="15.75" customHeight="1">
      <c r="A28" s="86"/>
      <c r="B28" s="118">
        <v>0.25277777777777777</v>
      </c>
      <c r="C28" s="125" t="str">
        <f t="shared" si="22"/>
        <v>Швеция</v>
      </c>
      <c r="D28" s="125" t="str">
        <f t="shared" si="19"/>
        <v>Чехия</v>
      </c>
      <c r="E28" s="116" t="str">
        <f t="shared" si="23"/>
        <v>mace</v>
      </c>
      <c r="F28" s="125" t="str">
        <f t="shared" si="20"/>
        <v>Warrior</v>
      </c>
      <c r="G28" s="114">
        <f t="shared" si="8"/>
        <v>0</v>
      </c>
      <c r="H28" s="116"/>
      <c r="I28" s="114">
        <f t="shared" si="21"/>
        <v>1</v>
      </c>
      <c r="J28" s="116"/>
      <c r="K28" s="120">
        <v>0.0</v>
      </c>
      <c r="L28" s="124">
        <v>1.0</v>
      </c>
      <c r="M28" s="90"/>
      <c r="N28" s="90"/>
      <c r="O28" s="90"/>
      <c r="P28" s="90"/>
      <c r="Q28" s="90"/>
      <c r="R28" s="90"/>
      <c r="S28" s="90"/>
      <c r="T28" s="137">
        <v>86.0</v>
      </c>
      <c r="U28" s="123" t="str">
        <f t="shared" si="10"/>
        <v>6:04 Bullet shot Cup (Швеция) mace  - (Чехия) Warrior</v>
      </c>
      <c r="V28" s="86" t="str">
        <f t="shared" si="11"/>
        <v>0:1</v>
      </c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</row>
    <row r="29" ht="15.75" customHeight="1">
      <c r="A29" s="86"/>
      <c r="B29" s="118">
        <v>0.25555555555555554</v>
      </c>
      <c r="C29" s="125" t="str">
        <f t="shared" si="22"/>
        <v>Швеция</v>
      </c>
      <c r="D29" s="125" t="str">
        <f t="shared" si="19"/>
        <v>Чехия</v>
      </c>
      <c r="E29" s="116" t="str">
        <f t="shared" si="23"/>
        <v>mace</v>
      </c>
      <c r="F29" s="125" t="str">
        <f t="shared" si="20"/>
        <v>Warrior</v>
      </c>
      <c r="G29" s="114">
        <f t="shared" si="8"/>
        <v>3</v>
      </c>
      <c r="H29" s="116"/>
      <c r="I29" s="114">
        <f t="shared" si="21"/>
        <v>3</v>
      </c>
      <c r="J29" s="116"/>
      <c r="K29" s="116">
        <v>3.0</v>
      </c>
      <c r="L29" s="116">
        <v>3.0</v>
      </c>
      <c r="M29" s="90"/>
      <c r="N29" s="90"/>
      <c r="O29" s="90"/>
      <c r="P29" s="90"/>
      <c r="Q29" s="90"/>
      <c r="R29" s="90"/>
      <c r="S29" s="90"/>
      <c r="T29" s="137">
        <v>87.0</v>
      </c>
      <c r="U29" s="123" t="str">
        <f t="shared" si="10"/>
        <v>6:08 Bullet shot Cup (Швеция) mace  - (Чехия) Warrior</v>
      </c>
      <c r="V29" s="86" t="str">
        <f t="shared" si="11"/>
        <v>3:3</v>
      </c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</row>
    <row r="30" ht="15.75" customHeight="1">
      <c r="A30" s="86"/>
      <c r="B30" s="118">
        <v>0.25833333333333336</v>
      </c>
      <c r="C30" s="125" t="str">
        <f t="shared" si="22"/>
        <v>Швеция</v>
      </c>
      <c r="D30" s="120" t="str">
        <f t="shared" ref="D30:D35" si="24">TRIM($D$5)</f>
        <v>Финляндия</v>
      </c>
      <c r="E30" s="116" t="str">
        <f t="shared" si="23"/>
        <v>mace</v>
      </c>
      <c r="F30" s="116" t="str">
        <f t="shared" ref="F30:F35" si="25">$E$5</f>
        <v>Lucky</v>
      </c>
      <c r="G30" s="114">
        <f t="shared" si="8"/>
        <v>3</v>
      </c>
      <c r="H30" s="116"/>
      <c r="I30" s="114">
        <f t="shared" si="21"/>
        <v>1</v>
      </c>
      <c r="J30" s="116"/>
      <c r="K30" s="119">
        <v>3.0</v>
      </c>
      <c r="L30" s="121">
        <v>1.0</v>
      </c>
      <c r="M30" s="90"/>
      <c r="N30" s="90"/>
      <c r="O30" s="90"/>
      <c r="P30" s="90"/>
      <c r="Q30" s="90"/>
      <c r="R30" s="90"/>
      <c r="S30" s="90"/>
      <c r="T30" s="137">
        <v>88.0</v>
      </c>
      <c r="U30" s="123" t="str">
        <f t="shared" si="10"/>
        <v>6:12 Bullet shot Cup (Швеция) mace  - (Финляндия) Lucky</v>
      </c>
      <c r="V30" s="86" t="str">
        <f t="shared" si="11"/>
        <v>3:1</v>
      </c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</row>
    <row r="31" ht="15.75" customHeight="1">
      <c r="A31" s="86"/>
      <c r="B31" s="118">
        <v>0.2611111111111111</v>
      </c>
      <c r="C31" s="125" t="str">
        <f t="shared" si="22"/>
        <v>Швеция</v>
      </c>
      <c r="D31" s="120" t="str">
        <f t="shared" si="24"/>
        <v>Финляндия</v>
      </c>
      <c r="E31" s="116" t="str">
        <f t="shared" si="23"/>
        <v>mace</v>
      </c>
      <c r="F31" s="116" t="str">
        <f t="shared" si="25"/>
        <v>Lucky</v>
      </c>
      <c r="G31" s="114">
        <f t="shared" si="8"/>
        <v>1</v>
      </c>
      <c r="H31" s="116"/>
      <c r="I31" s="114">
        <f t="shared" ref="I31:I35" si="26">SUM(L31,O31)</f>
        <v>0</v>
      </c>
      <c r="J31" s="116"/>
      <c r="K31" s="120">
        <v>1.0</v>
      </c>
      <c r="L31" s="124">
        <v>0.0</v>
      </c>
      <c r="M31" s="90"/>
      <c r="N31" s="90"/>
      <c r="O31" s="90"/>
      <c r="P31" s="90"/>
      <c r="Q31" s="90"/>
      <c r="R31" s="90"/>
      <c r="S31" s="90"/>
      <c r="T31" s="137">
        <v>89.0</v>
      </c>
      <c r="U31" s="123" t="str">
        <f t="shared" si="10"/>
        <v>6:16 Bullet shot Cup (Швеция) mace  - (Финляндия) Lucky</v>
      </c>
      <c r="V31" s="86" t="str">
        <f t="shared" si="11"/>
        <v>1:0</v>
      </c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</row>
    <row r="32" ht="15.75" customHeight="1">
      <c r="A32" s="86"/>
      <c r="B32" s="118">
        <v>0.2638888888888889</v>
      </c>
      <c r="C32" s="125" t="str">
        <f t="shared" si="22"/>
        <v>Швеция</v>
      </c>
      <c r="D32" s="120" t="str">
        <f t="shared" si="24"/>
        <v>Финляндия</v>
      </c>
      <c r="E32" s="116" t="str">
        <f t="shared" si="23"/>
        <v>mace</v>
      </c>
      <c r="F32" s="116" t="str">
        <f t="shared" si="25"/>
        <v>Lucky</v>
      </c>
      <c r="G32" s="114">
        <f t="shared" si="8"/>
        <v>1</v>
      </c>
      <c r="H32" s="116"/>
      <c r="I32" s="114">
        <f t="shared" si="26"/>
        <v>1</v>
      </c>
      <c r="J32" s="116"/>
      <c r="K32" s="120">
        <v>1.0</v>
      </c>
      <c r="L32" s="124">
        <v>1.0</v>
      </c>
      <c r="M32" s="90"/>
      <c r="N32" s="90"/>
      <c r="O32" s="90"/>
      <c r="P32" s="90"/>
      <c r="Q32" s="90"/>
      <c r="R32" s="90"/>
      <c r="S32" s="90"/>
      <c r="T32" s="137">
        <v>90.0</v>
      </c>
      <c r="U32" s="123" t="str">
        <f t="shared" si="10"/>
        <v>6:20 Bullet shot Cup (Швеция) mace  - (Финляндия) Lucky</v>
      </c>
      <c r="V32" s="86" t="str">
        <f t="shared" si="11"/>
        <v>1:1</v>
      </c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</row>
    <row r="33" ht="15.75" customHeight="1">
      <c r="A33" s="86"/>
      <c r="B33" s="118">
        <v>0.26666666666666666</v>
      </c>
      <c r="C33" s="125" t="str">
        <f t="shared" ref="C33:C38" si="27">TRIM($D$6)</f>
        <v>Чехия</v>
      </c>
      <c r="D33" s="120" t="str">
        <f t="shared" si="24"/>
        <v>Финляндия</v>
      </c>
      <c r="E33" s="116" t="str">
        <f t="shared" ref="E33:E38" si="28">$E$6</f>
        <v>Warrior</v>
      </c>
      <c r="F33" s="116" t="str">
        <f t="shared" si="25"/>
        <v>Lucky</v>
      </c>
      <c r="G33" s="114">
        <f t="shared" si="8"/>
        <v>2</v>
      </c>
      <c r="H33" s="116"/>
      <c r="I33" s="114">
        <f t="shared" si="26"/>
        <v>2</v>
      </c>
      <c r="J33" s="116"/>
      <c r="K33" s="120">
        <v>2.0</v>
      </c>
      <c r="L33" s="124">
        <v>2.0</v>
      </c>
      <c r="M33" s="90"/>
      <c r="N33" s="90"/>
      <c r="O33" s="90"/>
      <c r="P33" s="90"/>
      <c r="Q33" s="90"/>
      <c r="R33" s="90"/>
      <c r="S33" s="90"/>
      <c r="T33" s="137">
        <v>91.0</v>
      </c>
      <c r="U33" s="123" t="str">
        <f t="shared" si="10"/>
        <v>6:24 Bullet shot Cup (Чехия) Warrior  - (Финляндия) Lucky</v>
      </c>
      <c r="V33" s="86" t="str">
        <f t="shared" si="11"/>
        <v>2:2</v>
      </c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</row>
    <row r="34" ht="15.75" customHeight="1">
      <c r="A34" s="86"/>
      <c r="B34" s="118">
        <v>0.26944444444444443</v>
      </c>
      <c r="C34" s="125" t="str">
        <f t="shared" si="27"/>
        <v>Чехия</v>
      </c>
      <c r="D34" s="120" t="str">
        <f t="shared" si="24"/>
        <v>Финляндия</v>
      </c>
      <c r="E34" s="116" t="str">
        <f t="shared" si="28"/>
        <v>Warrior</v>
      </c>
      <c r="F34" s="116" t="str">
        <f t="shared" si="25"/>
        <v>Lucky</v>
      </c>
      <c r="G34" s="114">
        <f t="shared" si="8"/>
        <v>2</v>
      </c>
      <c r="H34" s="116"/>
      <c r="I34" s="114">
        <f t="shared" si="26"/>
        <v>0</v>
      </c>
      <c r="J34" s="116"/>
      <c r="K34" s="120">
        <v>2.0</v>
      </c>
      <c r="L34" s="124">
        <v>0.0</v>
      </c>
      <c r="M34" s="90"/>
      <c r="N34" s="90"/>
      <c r="O34" s="90"/>
      <c r="P34" s="90"/>
      <c r="Q34" s="90"/>
      <c r="R34" s="90"/>
      <c r="S34" s="90"/>
      <c r="T34" s="137">
        <v>92.0</v>
      </c>
      <c r="U34" s="123" t="str">
        <f t="shared" si="10"/>
        <v>6:28 Bullet shot Cup (Чехия) Warrior  - (Финляндия) Lucky</v>
      </c>
      <c r="V34" s="86" t="str">
        <f t="shared" si="11"/>
        <v>2:0</v>
      </c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</row>
    <row r="35" ht="15.75" customHeight="1">
      <c r="A35" s="86"/>
      <c r="B35" s="118">
        <v>0.2722222222222222</v>
      </c>
      <c r="C35" s="125" t="str">
        <f t="shared" si="27"/>
        <v>Чехия</v>
      </c>
      <c r="D35" s="120" t="str">
        <f t="shared" si="24"/>
        <v>Финляндия</v>
      </c>
      <c r="E35" s="116" t="str">
        <f t="shared" si="28"/>
        <v>Warrior</v>
      </c>
      <c r="F35" s="116" t="str">
        <f t="shared" si="25"/>
        <v>Lucky</v>
      </c>
      <c r="G35" s="114">
        <f t="shared" si="8"/>
        <v>1</v>
      </c>
      <c r="H35" s="116"/>
      <c r="I35" s="114">
        <f t="shared" si="26"/>
        <v>1</v>
      </c>
      <c r="J35" s="116"/>
      <c r="K35" s="116">
        <v>1.0</v>
      </c>
      <c r="L35" s="116">
        <v>1.0</v>
      </c>
      <c r="M35" s="90"/>
      <c r="N35" s="90"/>
      <c r="O35" s="90"/>
      <c r="P35" s="90"/>
      <c r="Q35" s="90"/>
      <c r="R35" s="90"/>
      <c r="S35" s="90"/>
      <c r="T35" s="137">
        <v>93.0</v>
      </c>
      <c r="U35" s="123" t="str">
        <f t="shared" si="10"/>
        <v>6:32 Bullet shot Cup (Чехия) Warrior  - (Финляндия) Lucky</v>
      </c>
      <c r="V35" s="86" t="str">
        <f t="shared" si="11"/>
        <v>1:1</v>
      </c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</row>
    <row r="36" ht="15.75" customHeight="1">
      <c r="A36" s="86"/>
      <c r="B36" s="118">
        <v>0.275</v>
      </c>
      <c r="C36" s="125" t="str">
        <f t="shared" si="27"/>
        <v>Чехия</v>
      </c>
      <c r="D36" s="125" t="str">
        <f t="shared" ref="D36:D41" si="29">TRIM($D$4)</f>
        <v>Швеция</v>
      </c>
      <c r="E36" s="125" t="str">
        <f t="shared" si="28"/>
        <v>Warrior</v>
      </c>
      <c r="F36" s="116" t="str">
        <f t="shared" ref="F36:F41" si="30">$E$4</f>
        <v>mace</v>
      </c>
      <c r="G36" s="114">
        <f t="shared" si="8"/>
        <v>2</v>
      </c>
      <c r="H36" s="116"/>
      <c r="I36" s="114">
        <f t="shared" ref="I36:I42" si="31">SUM(L36)</f>
        <v>1</v>
      </c>
      <c r="J36" s="116"/>
      <c r="K36" s="119">
        <v>2.0</v>
      </c>
      <c r="L36" s="121">
        <v>1.0</v>
      </c>
      <c r="M36" s="90"/>
      <c r="N36" s="90"/>
      <c r="O36" s="90"/>
      <c r="P36" s="90"/>
      <c r="Q36" s="90"/>
      <c r="R36" s="90"/>
      <c r="S36" s="90"/>
      <c r="T36" s="137">
        <v>94.0</v>
      </c>
      <c r="U36" s="123" t="str">
        <f t="shared" si="10"/>
        <v>6:36 Bullet shot Cup (Чехия) Warrior  - (Швеция) mace</v>
      </c>
      <c r="V36" s="86" t="str">
        <f t="shared" si="11"/>
        <v>2:1</v>
      </c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</row>
    <row r="37" ht="15.75" customHeight="1">
      <c r="A37" s="86"/>
      <c r="B37" s="118">
        <v>0.2777777777777778</v>
      </c>
      <c r="C37" s="125" t="str">
        <f t="shared" si="27"/>
        <v>Чехия</v>
      </c>
      <c r="D37" s="125" t="str">
        <f t="shared" si="29"/>
        <v>Швеция</v>
      </c>
      <c r="E37" s="125" t="str">
        <f t="shared" si="28"/>
        <v>Warrior</v>
      </c>
      <c r="F37" s="116" t="str">
        <f t="shared" si="30"/>
        <v>mace</v>
      </c>
      <c r="G37" s="114">
        <f t="shared" si="8"/>
        <v>1</v>
      </c>
      <c r="H37" s="116"/>
      <c r="I37" s="114">
        <f t="shared" si="31"/>
        <v>0</v>
      </c>
      <c r="J37" s="116"/>
      <c r="K37" s="120">
        <v>1.0</v>
      </c>
      <c r="L37" s="124">
        <v>0.0</v>
      </c>
      <c r="M37" s="90"/>
      <c r="N37" s="90"/>
      <c r="O37" s="90"/>
      <c r="P37" s="90"/>
      <c r="Q37" s="90"/>
      <c r="R37" s="90"/>
      <c r="S37" s="90"/>
      <c r="T37" s="137">
        <v>95.0</v>
      </c>
      <c r="U37" s="123" t="str">
        <f t="shared" si="10"/>
        <v>6:40 Bullet shot Cup (Чехия) Warrior  - (Швеция) mace</v>
      </c>
      <c r="V37" s="86" t="str">
        <f t="shared" si="11"/>
        <v>1:0</v>
      </c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</row>
    <row r="38" ht="15.75" customHeight="1">
      <c r="A38" s="86"/>
      <c r="B38" s="118">
        <v>0.28055555555555556</v>
      </c>
      <c r="C38" s="125" t="str">
        <f t="shared" si="27"/>
        <v>Чехия</v>
      </c>
      <c r="D38" s="125" t="str">
        <f t="shared" si="29"/>
        <v>Швеция</v>
      </c>
      <c r="E38" s="125" t="str">
        <f t="shared" si="28"/>
        <v>Warrior</v>
      </c>
      <c r="F38" s="116" t="str">
        <f t="shared" si="30"/>
        <v>mace</v>
      </c>
      <c r="G38" s="114">
        <f t="shared" si="8"/>
        <v>1</v>
      </c>
      <c r="H38" s="116"/>
      <c r="I38" s="114">
        <f t="shared" si="31"/>
        <v>1</v>
      </c>
      <c r="J38" s="116"/>
      <c r="K38" s="120">
        <v>1.0</v>
      </c>
      <c r="L38" s="124">
        <v>1.0</v>
      </c>
      <c r="M38" s="90"/>
      <c r="N38" s="90"/>
      <c r="O38" s="90"/>
      <c r="P38" s="90"/>
      <c r="Q38" s="90"/>
      <c r="R38" s="90"/>
      <c r="S38" s="90"/>
      <c r="T38" s="137">
        <v>96.0</v>
      </c>
      <c r="U38" s="123" t="str">
        <f t="shared" si="10"/>
        <v>6:44 Bullet shot Cup (Чехия) Warrior  - (Швеция) mace</v>
      </c>
      <c r="V38" s="86" t="str">
        <f t="shared" si="11"/>
        <v>1:1</v>
      </c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</row>
    <row r="39" ht="15.75" customHeight="1">
      <c r="A39" s="86"/>
      <c r="B39" s="118">
        <v>0.2833333333333333</v>
      </c>
      <c r="C39" s="120" t="str">
        <f t="shared" ref="C39:C44" si="32">TRIM($D$5)</f>
        <v>Финляндия</v>
      </c>
      <c r="D39" s="125" t="str">
        <f t="shared" si="29"/>
        <v>Швеция</v>
      </c>
      <c r="E39" s="116" t="str">
        <f t="shared" ref="E39:E44" si="33">$E$5</f>
        <v>Lucky</v>
      </c>
      <c r="F39" s="116" t="str">
        <f t="shared" si="30"/>
        <v>mace</v>
      </c>
      <c r="G39" s="114">
        <f t="shared" si="8"/>
        <v>0</v>
      </c>
      <c r="H39" s="116"/>
      <c r="I39" s="114">
        <f t="shared" si="31"/>
        <v>1</v>
      </c>
      <c r="J39" s="116"/>
      <c r="K39" s="120">
        <v>0.0</v>
      </c>
      <c r="L39" s="124">
        <v>1.0</v>
      </c>
      <c r="M39" s="90"/>
      <c r="N39" s="90"/>
      <c r="O39" s="90"/>
      <c r="P39" s="90"/>
      <c r="Q39" s="90"/>
      <c r="R39" s="90"/>
      <c r="S39" s="90"/>
      <c r="T39" s="137">
        <v>97.0</v>
      </c>
      <c r="U39" s="123" t="str">
        <f t="shared" si="10"/>
        <v>6:48 Bullet shot Cup (Финляндия) Lucky  - (Швеция) mace</v>
      </c>
      <c r="V39" s="86" t="str">
        <f t="shared" si="11"/>
        <v>0:1</v>
      </c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</row>
    <row r="40" ht="15.75" customHeight="1">
      <c r="A40" s="86"/>
      <c r="B40" s="118">
        <v>0.2861111111111111</v>
      </c>
      <c r="C40" s="120" t="str">
        <f t="shared" si="32"/>
        <v>Финляндия</v>
      </c>
      <c r="D40" s="125" t="str">
        <f t="shared" si="29"/>
        <v>Швеция</v>
      </c>
      <c r="E40" s="116" t="str">
        <f t="shared" si="33"/>
        <v>Lucky</v>
      </c>
      <c r="F40" s="116" t="str">
        <f t="shared" si="30"/>
        <v>mace</v>
      </c>
      <c r="G40" s="114">
        <f t="shared" si="8"/>
        <v>0</v>
      </c>
      <c r="H40" s="116"/>
      <c r="I40" s="114">
        <f t="shared" si="31"/>
        <v>1</v>
      </c>
      <c r="J40" s="116"/>
      <c r="K40" s="120">
        <v>0.0</v>
      </c>
      <c r="L40" s="124">
        <v>1.0</v>
      </c>
      <c r="M40" s="90"/>
      <c r="N40" s="90"/>
      <c r="O40" s="90"/>
      <c r="P40" s="90"/>
      <c r="Q40" s="90"/>
      <c r="R40" s="90"/>
      <c r="S40" s="90"/>
      <c r="T40" s="137">
        <v>98.0</v>
      </c>
      <c r="U40" s="123" t="str">
        <f t="shared" si="10"/>
        <v>6:52 Bullet shot Cup (Финляндия) Lucky  - (Швеция) mace</v>
      </c>
      <c r="V40" s="86" t="str">
        <f t="shared" si="11"/>
        <v>0:1</v>
      </c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</row>
    <row r="41" ht="15.75" customHeight="1">
      <c r="A41" s="86"/>
      <c r="B41" s="118">
        <v>0.28888888888888886</v>
      </c>
      <c r="C41" s="120" t="str">
        <f t="shared" si="32"/>
        <v>Финляндия</v>
      </c>
      <c r="D41" s="125" t="str">
        <f t="shared" si="29"/>
        <v>Швеция</v>
      </c>
      <c r="E41" s="116" t="str">
        <f t="shared" si="33"/>
        <v>Lucky</v>
      </c>
      <c r="F41" s="116" t="str">
        <f t="shared" si="30"/>
        <v>mace</v>
      </c>
      <c r="G41" s="114">
        <f t="shared" si="8"/>
        <v>2</v>
      </c>
      <c r="H41" s="116"/>
      <c r="I41" s="114">
        <f t="shared" si="31"/>
        <v>1</v>
      </c>
      <c r="J41" s="116"/>
      <c r="K41" s="116">
        <v>2.0</v>
      </c>
      <c r="L41" s="116">
        <v>1.0</v>
      </c>
      <c r="M41" s="90"/>
      <c r="N41" s="90"/>
      <c r="O41" s="90"/>
      <c r="P41" s="90"/>
      <c r="Q41" s="90"/>
      <c r="R41" s="90"/>
      <c r="S41" s="90"/>
      <c r="T41" s="137">
        <v>99.0</v>
      </c>
      <c r="U41" s="123" t="str">
        <f t="shared" si="10"/>
        <v>6:56 Bullet shot Cup (Финляндия) Lucky  - (Швеция) mace</v>
      </c>
      <c r="V41" s="86" t="str">
        <f t="shared" si="11"/>
        <v>2:1</v>
      </c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</row>
    <row r="42" ht="15.75" customHeight="1">
      <c r="A42" s="86"/>
      <c r="B42" s="118">
        <v>0.2916666666666667</v>
      </c>
      <c r="C42" s="120" t="str">
        <f t="shared" si="32"/>
        <v>Финляндия</v>
      </c>
      <c r="D42" s="125" t="str">
        <f t="shared" ref="D42:D47" si="34">TRIM($D$6)</f>
        <v>Чехия</v>
      </c>
      <c r="E42" s="116" t="str">
        <f t="shared" si="33"/>
        <v>Lucky</v>
      </c>
      <c r="F42" s="116" t="str">
        <f t="shared" ref="F42:F47" si="35">$E$6</f>
        <v>Warrior</v>
      </c>
      <c r="G42" s="114">
        <f t="shared" si="8"/>
        <v>1</v>
      </c>
      <c r="H42" s="116"/>
      <c r="I42" s="114">
        <f t="shared" si="31"/>
        <v>2</v>
      </c>
      <c r="J42" s="116"/>
      <c r="K42" s="119">
        <v>1.0</v>
      </c>
      <c r="L42" s="121">
        <v>2.0</v>
      </c>
      <c r="M42" s="90"/>
      <c r="N42" s="90"/>
      <c r="O42" s="90"/>
      <c r="P42" s="90"/>
      <c r="Q42" s="90"/>
      <c r="R42" s="90"/>
      <c r="S42" s="90"/>
      <c r="T42" s="137">
        <v>100.0</v>
      </c>
      <c r="U42" s="123" t="str">
        <f t="shared" si="10"/>
        <v>7:00 Bullet shot Cup (Финляндия) Lucky  - (Чехия) Warrior</v>
      </c>
      <c r="V42" s="86" t="str">
        <f t="shared" si="11"/>
        <v>1:2</v>
      </c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</row>
    <row r="43" ht="15.75" customHeight="1">
      <c r="A43" s="86"/>
      <c r="B43" s="118">
        <v>0.29444444444444445</v>
      </c>
      <c r="C43" s="120" t="str">
        <f t="shared" si="32"/>
        <v>Финляндия</v>
      </c>
      <c r="D43" s="125" t="str">
        <f t="shared" si="34"/>
        <v>Чехия</v>
      </c>
      <c r="E43" s="116" t="str">
        <f t="shared" si="33"/>
        <v>Lucky</v>
      </c>
      <c r="F43" s="116" t="str">
        <f t="shared" si="35"/>
        <v>Warrior</v>
      </c>
      <c r="G43" s="114">
        <f t="shared" si="8"/>
        <v>0</v>
      </c>
      <c r="H43" s="116"/>
      <c r="I43" s="114">
        <f t="shared" ref="I43:I47" si="36">SUM(L43,O43)</f>
        <v>1</v>
      </c>
      <c r="J43" s="116"/>
      <c r="K43" s="120">
        <v>0.0</v>
      </c>
      <c r="L43" s="124">
        <v>1.0</v>
      </c>
      <c r="M43" s="90"/>
      <c r="N43" s="90"/>
      <c r="O43" s="90"/>
      <c r="P43" s="90"/>
      <c r="Q43" s="90"/>
      <c r="R43" s="90"/>
      <c r="S43" s="90"/>
      <c r="T43" s="137">
        <v>101.0</v>
      </c>
      <c r="U43" s="123" t="str">
        <f t="shared" si="10"/>
        <v>7:04 Bullet shot Cup (Финляндия) Lucky  - (Чехия) Warrior</v>
      </c>
      <c r="V43" s="86" t="str">
        <f t="shared" si="11"/>
        <v>0:1</v>
      </c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</row>
    <row r="44" ht="15.75" customHeight="1">
      <c r="A44" s="86"/>
      <c r="B44" s="118">
        <v>0.2972222222222222</v>
      </c>
      <c r="C44" s="120" t="str">
        <f t="shared" si="32"/>
        <v>Финляндия</v>
      </c>
      <c r="D44" s="125" t="str">
        <f t="shared" si="34"/>
        <v>Чехия</v>
      </c>
      <c r="E44" s="116" t="str">
        <f t="shared" si="33"/>
        <v>Lucky</v>
      </c>
      <c r="F44" s="116" t="str">
        <f t="shared" si="35"/>
        <v>Warrior</v>
      </c>
      <c r="G44" s="114">
        <f t="shared" si="8"/>
        <v>1</v>
      </c>
      <c r="H44" s="116"/>
      <c r="I44" s="114">
        <f t="shared" si="36"/>
        <v>2</v>
      </c>
      <c r="J44" s="116"/>
      <c r="K44" s="120">
        <v>1.0</v>
      </c>
      <c r="L44" s="124">
        <v>2.0</v>
      </c>
      <c r="M44" s="90"/>
      <c r="N44" s="90"/>
      <c r="O44" s="90"/>
      <c r="P44" s="90"/>
      <c r="Q44" s="90"/>
      <c r="R44" s="90"/>
      <c r="S44" s="90"/>
      <c r="T44" s="137">
        <v>102.0</v>
      </c>
      <c r="U44" s="123" t="str">
        <f t="shared" si="10"/>
        <v>7:08 Bullet shot Cup (Финляндия) Lucky  - (Чехия) Warrior</v>
      </c>
      <c r="V44" s="86" t="str">
        <f t="shared" si="11"/>
        <v>1:2</v>
      </c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</row>
    <row r="45" ht="15.75" customHeight="1">
      <c r="A45" s="86"/>
      <c r="B45" s="118">
        <v>0.3</v>
      </c>
      <c r="C45" s="125" t="str">
        <f t="shared" ref="C45:C50" si="37">TRIM($D$4)</f>
        <v>Швеция</v>
      </c>
      <c r="D45" s="125" t="str">
        <f t="shared" si="34"/>
        <v>Чехия</v>
      </c>
      <c r="E45" s="116" t="str">
        <f t="shared" ref="E45:E50" si="38">$E$4</f>
        <v>mace</v>
      </c>
      <c r="F45" s="116" t="str">
        <f t="shared" si="35"/>
        <v>Warrior</v>
      </c>
      <c r="G45" s="114">
        <f t="shared" si="8"/>
        <v>2</v>
      </c>
      <c r="H45" s="116"/>
      <c r="I45" s="114">
        <f t="shared" si="36"/>
        <v>1</v>
      </c>
      <c r="J45" s="116"/>
      <c r="K45" s="120">
        <v>2.0</v>
      </c>
      <c r="L45" s="124">
        <v>1.0</v>
      </c>
      <c r="M45" s="90"/>
      <c r="N45" s="90"/>
      <c r="O45" s="90"/>
      <c r="P45" s="90"/>
      <c r="Q45" s="90"/>
      <c r="R45" s="90"/>
      <c r="S45" s="90"/>
      <c r="T45" s="137">
        <v>103.0</v>
      </c>
      <c r="U45" s="123" t="str">
        <f t="shared" si="10"/>
        <v>7:12 Bullet shot Cup (Швеция) mace  - (Чехия) Warrior</v>
      </c>
      <c r="V45" s="86" t="str">
        <f t="shared" si="11"/>
        <v>2:1</v>
      </c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</row>
    <row r="46" ht="15.75" customHeight="1">
      <c r="A46" s="86"/>
      <c r="B46" s="118">
        <v>0.30277777777777776</v>
      </c>
      <c r="C46" s="125" t="str">
        <f t="shared" si="37"/>
        <v>Швеция</v>
      </c>
      <c r="D46" s="125" t="str">
        <f t="shared" si="34"/>
        <v>Чехия</v>
      </c>
      <c r="E46" s="116" t="str">
        <f t="shared" si="38"/>
        <v>mace</v>
      </c>
      <c r="F46" s="116" t="str">
        <f t="shared" si="35"/>
        <v>Warrior</v>
      </c>
      <c r="G46" s="114">
        <f t="shared" si="8"/>
        <v>1</v>
      </c>
      <c r="H46" s="116"/>
      <c r="I46" s="114">
        <f t="shared" si="36"/>
        <v>2</v>
      </c>
      <c r="J46" s="116"/>
      <c r="K46" s="120">
        <v>1.0</v>
      </c>
      <c r="L46" s="124">
        <v>2.0</v>
      </c>
      <c r="M46" s="90"/>
      <c r="N46" s="90"/>
      <c r="O46" s="90"/>
      <c r="P46" s="90"/>
      <c r="Q46" s="90"/>
      <c r="R46" s="90"/>
      <c r="S46" s="90"/>
      <c r="T46" s="137">
        <v>104.0</v>
      </c>
      <c r="U46" s="123" t="str">
        <f t="shared" si="10"/>
        <v>7:16 Bullet shot Cup (Швеция) mace  - (Чехия) Warrior</v>
      </c>
      <c r="V46" s="86" t="str">
        <f t="shared" si="11"/>
        <v>1:2</v>
      </c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</row>
    <row r="47" ht="15.75" customHeight="1">
      <c r="A47" s="86"/>
      <c r="B47" s="118">
        <v>0.3055555555555556</v>
      </c>
      <c r="C47" s="125" t="str">
        <f t="shared" si="37"/>
        <v>Швеция</v>
      </c>
      <c r="D47" s="125" t="str">
        <f t="shared" si="34"/>
        <v>Чехия</v>
      </c>
      <c r="E47" s="116" t="str">
        <f t="shared" si="38"/>
        <v>mace</v>
      </c>
      <c r="F47" s="116" t="str">
        <f t="shared" si="35"/>
        <v>Warrior</v>
      </c>
      <c r="G47" s="114">
        <f t="shared" si="8"/>
        <v>2</v>
      </c>
      <c r="H47" s="116"/>
      <c r="I47" s="114">
        <f t="shared" si="36"/>
        <v>0</v>
      </c>
      <c r="J47" s="116"/>
      <c r="K47" s="116">
        <v>2.0</v>
      </c>
      <c r="L47" s="116">
        <v>0.0</v>
      </c>
      <c r="M47" s="90"/>
      <c r="N47" s="90"/>
      <c r="O47" s="90"/>
      <c r="P47" s="90"/>
      <c r="Q47" s="90"/>
      <c r="R47" s="90"/>
      <c r="S47" s="90"/>
      <c r="T47" s="137">
        <v>105.0</v>
      </c>
      <c r="U47" s="123" t="str">
        <f t="shared" si="10"/>
        <v>7:20 Bullet shot Cup (Швеция) mace  - (Чехия) Warrior</v>
      </c>
      <c r="V47" s="86" t="str">
        <f t="shared" si="11"/>
        <v>2:0</v>
      </c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</row>
    <row r="48" ht="15.75" customHeight="1">
      <c r="A48" s="86"/>
      <c r="B48" s="118">
        <v>0.30833333333333335</v>
      </c>
      <c r="C48" s="125" t="str">
        <f t="shared" si="37"/>
        <v>Швеция</v>
      </c>
      <c r="D48" s="120" t="str">
        <f t="shared" ref="D48:D53" si="39">TRIM($D$5)</f>
        <v>Финляндия</v>
      </c>
      <c r="E48" s="116" t="str">
        <f t="shared" si="38"/>
        <v>mace</v>
      </c>
      <c r="F48" s="116" t="str">
        <f t="shared" ref="F48:F53" si="40">$E$5</f>
        <v>Lucky</v>
      </c>
      <c r="G48" s="114">
        <f t="shared" si="8"/>
        <v>1</v>
      </c>
      <c r="H48" s="116"/>
      <c r="I48" s="114">
        <f>SUM(L48)</f>
        <v>0</v>
      </c>
      <c r="J48" s="116"/>
      <c r="K48" s="119">
        <v>1.0</v>
      </c>
      <c r="L48" s="121">
        <v>0.0</v>
      </c>
      <c r="M48" s="86"/>
      <c r="N48" s="86"/>
      <c r="O48" s="86"/>
      <c r="P48" s="86"/>
      <c r="Q48" s="86"/>
      <c r="R48" s="86"/>
      <c r="S48" s="86"/>
      <c r="T48" s="137">
        <v>106.0</v>
      </c>
      <c r="U48" s="123" t="str">
        <f t="shared" si="10"/>
        <v>7:24 Bullet shot Cup (Швеция) mace  - (Финляндия) Lucky</v>
      </c>
      <c r="V48" s="86" t="str">
        <f t="shared" si="11"/>
        <v>1:0</v>
      </c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</row>
    <row r="49" ht="15.75" customHeight="1">
      <c r="A49" s="86"/>
      <c r="B49" s="118">
        <v>0.3111111111111111</v>
      </c>
      <c r="C49" s="125" t="str">
        <f t="shared" si="37"/>
        <v>Швеция</v>
      </c>
      <c r="D49" s="120" t="str">
        <f t="shared" si="39"/>
        <v>Финляндия</v>
      </c>
      <c r="E49" s="116" t="str">
        <f t="shared" si="38"/>
        <v>mace</v>
      </c>
      <c r="F49" s="116" t="str">
        <f t="shared" si="40"/>
        <v>Lucky</v>
      </c>
      <c r="G49" s="114">
        <f t="shared" si="8"/>
        <v>1</v>
      </c>
      <c r="H49" s="116"/>
      <c r="I49" s="114">
        <f t="shared" ref="I49:I53" si="41">SUM(L49,O49)</f>
        <v>1</v>
      </c>
      <c r="J49" s="116"/>
      <c r="K49" s="120">
        <v>1.0</v>
      </c>
      <c r="L49" s="124">
        <v>1.0</v>
      </c>
      <c r="M49" s="86"/>
      <c r="N49" s="86"/>
      <c r="O49" s="86"/>
      <c r="P49" s="86"/>
      <c r="Q49" s="86"/>
      <c r="R49" s="86"/>
      <c r="S49" s="86"/>
      <c r="T49" s="137">
        <v>107.0</v>
      </c>
      <c r="U49" s="123" t="str">
        <f t="shared" si="10"/>
        <v>7:28 Bullet shot Cup (Швеция) mace  - (Финляндия) Lucky</v>
      </c>
      <c r="V49" s="86" t="str">
        <f t="shared" si="11"/>
        <v>1:1</v>
      </c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</row>
    <row r="50" ht="15.75" customHeight="1">
      <c r="A50" s="86"/>
      <c r="B50" s="118">
        <v>0.3138888888888889</v>
      </c>
      <c r="C50" s="125" t="str">
        <f t="shared" si="37"/>
        <v>Швеция</v>
      </c>
      <c r="D50" s="120" t="str">
        <f t="shared" si="39"/>
        <v>Финляндия</v>
      </c>
      <c r="E50" s="116" t="str">
        <f t="shared" si="38"/>
        <v>mace</v>
      </c>
      <c r="F50" s="116" t="str">
        <f t="shared" si="40"/>
        <v>Lucky</v>
      </c>
      <c r="G50" s="114">
        <f t="shared" si="8"/>
        <v>1</v>
      </c>
      <c r="H50" s="116"/>
      <c r="I50" s="114">
        <f t="shared" si="41"/>
        <v>1</v>
      </c>
      <c r="J50" s="116"/>
      <c r="K50" s="120">
        <v>1.0</v>
      </c>
      <c r="L50" s="124">
        <v>1.0</v>
      </c>
      <c r="M50" s="86"/>
      <c r="N50" s="86"/>
      <c r="O50" s="86"/>
      <c r="P50" s="86"/>
      <c r="Q50" s="86"/>
      <c r="R50" s="86"/>
      <c r="S50" s="86"/>
      <c r="T50" s="137">
        <v>108.0</v>
      </c>
      <c r="U50" s="123" t="str">
        <f t="shared" si="10"/>
        <v>7:32 Bullet shot Cup (Швеция) mace  - (Финляндия) Lucky</v>
      </c>
      <c r="V50" s="86" t="str">
        <f t="shared" si="11"/>
        <v>1:1</v>
      </c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</row>
    <row r="51" ht="15.75" customHeight="1">
      <c r="A51" s="86"/>
      <c r="B51" s="118">
        <v>0.31666666666666665</v>
      </c>
      <c r="C51" s="125" t="str">
        <f t="shared" ref="C51:C56" si="42">TRIM($D$6)</f>
        <v>Чехия</v>
      </c>
      <c r="D51" s="120" t="str">
        <f t="shared" si="39"/>
        <v>Финляндия</v>
      </c>
      <c r="E51" s="116" t="str">
        <f t="shared" ref="E51:E56" si="43">$E$6</f>
        <v>Warrior</v>
      </c>
      <c r="F51" s="116" t="str">
        <f t="shared" si="40"/>
        <v>Lucky</v>
      </c>
      <c r="G51" s="114">
        <f t="shared" si="8"/>
        <v>2</v>
      </c>
      <c r="H51" s="116"/>
      <c r="I51" s="114">
        <f t="shared" si="41"/>
        <v>0</v>
      </c>
      <c r="J51" s="116"/>
      <c r="K51" s="120">
        <v>2.0</v>
      </c>
      <c r="L51" s="124">
        <v>0.0</v>
      </c>
      <c r="M51" s="86"/>
      <c r="N51" s="86"/>
      <c r="O51" s="86"/>
      <c r="P51" s="86"/>
      <c r="Q51" s="86"/>
      <c r="R51" s="86"/>
      <c r="S51" s="86"/>
      <c r="T51" s="137">
        <v>109.0</v>
      </c>
      <c r="U51" s="123" t="str">
        <f t="shared" si="10"/>
        <v>7:36 Bullet shot Cup (Чехия) Warrior  - (Финляндия) Lucky</v>
      </c>
      <c r="V51" s="86" t="str">
        <f t="shared" si="11"/>
        <v>2:0</v>
      </c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</row>
    <row r="52" ht="15.75" customHeight="1">
      <c r="A52" s="86"/>
      <c r="B52" s="118">
        <v>0.3194444444444444</v>
      </c>
      <c r="C52" s="125" t="str">
        <f t="shared" si="42"/>
        <v>Чехия</v>
      </c>
      <c r="D52" s="120" t="str">
        <f t="shared" si="39"/>
        <v>Финляндия</v>
      </c>
      <c r="E52" s="116" t="str">
        <f t="shared" si="43"/>
        <v>Warrior</v>
      </c>
      <c r="F52" s="116" t="str">
        <f t="shared" si="40"/>
        <v>Lucky</v>
      </c>
      <c r="G52" s="114">
        <f t="shared" si="8"/>
        <v>1</v>
      </c>
      <c r="H52" s="116"/>
      <c r="I52" s="114">
        <f t="shared" si="41"/>
        <v>1</v>
      </c>
      <c r="J52" s="116"/>
      <c r="K52" s="120">
        <v>1.0</v>
      </c>
      <c r="L52" s="124">
        <v>1.0</v>
      </c>
      <c r="M52" s="86"/>
      <c r="N52" s="86"/>
      <c r="O52" s="86"/>
      <c r="P52" s="86"/>
      <c r="Q52" s="86"/>
      <c r="R52" s="86"/>
      <c r="S52" s="86"/>
      <c r="T52" s="137">
        <v>110.0</v>
      </c>
      <c r="U52" s="123" t="str">
        <f t="shared" si="10"/>
        <v>7:40 Bullet shot Cup (Чехия) Warrior  - (Финляндия) Lucky</v>
      </c>
      <c r="V52" s="86" t="str">
        <f t="shared" si="11"/>
        <v>1:1</v>
      </c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</row>
    <row r="53" ht="15.75" customHeight="1">
      <c r="A53" s="86"/>
      <c r="B53" s="118">
        <v>0.32222222222222224</v>
      </c>
      <c r="C53" s="125" t="str">
        <f t="shared" si="42"/>
        <v>Чехия</v>
      </c>
      <c r="D53" s="120" t="str">
        <f t="shared" si="39"/>
        <v>Финляндия</v>
      </c>
      <c r="E53" s="116" t="str">
        <f t="shared" si="43"/>
        <v>Warrior</v>
      </c>
      <c r="F53" s="116" t="str">
        <f t="shared" si="40"/>
        <v>Lucky</v>
      </c>
      <c r="G53" s="114">
        <f t="shared" si="8"/>
        <v>2</v>
      </c>
      <c r="H53" s="116"/>
      <c r="I53" s="114">
        <f t="shared" si="41"/>
        <v>2</v>
      </c>
      <c r="J53" s="116"/>
      <c r="K53" s="116">
        <v>2.0</v>
      </c>
      <c r="L53" s="116">
        <v>2.0</v>
      </c>
      <c r="M53" s="86"/>
      <c r="N53" s="86"/>
      <c r="O53" s="86"/>
      <c r="P53" s="86"/>
      <c r="Q53" s="86"/>
      <c r="R53" s="86"/>
      <c r="S53" s="86"/>
      <c r="T53" s="137">
        <v>111.0</v>
      </c>
      <c r="U53" s="123" t="str">
        <f t="shared" si="10"/>
        <v>7:44 Bullet shot Cup (Чехия) Warrior  - (Финляндия) Lucky</v>
      </c>
      <c r="V53" s="86" t="str">
        <f t="shared" si="11"/>
        <v>2:2</v>
      </c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</row>
    <row r="54" ht="15.75" customHeight="1">
      <c r="A54" s="86"/>
      <c r="B54" s="118">
        <v>0.325</v>
      </c>
      <c r="C54" s="125" t="str">
        <f t="shared" si="42"/>
        <v>Чехия</v>
      </c>
      <c r="D54" s="125" t="str">
        <f t="shared" ref="D54:D56" si="44">TRIM($D$4)</f>
        <v>Швеция</v>
      </c>
      <c r="E54" s="125" t="str">
        <f t="shared" si="43"/>
        <v>Warrior</v>
      </c>
      <c r="F54" s="116" t="str">
        <f t="shared" ref="F54:F56" si="45">$E$4</f>
        <v>mace</v>
      </c>
      <c r="G54" s="114">
        <f t="shared" si="8"/>
        <v>0</v>
      </c>
      <c r="H54" s="116"/>
      <c r="I54" s="114">
        <f t="shared" ref="I54:I56" si="46">SUM(L54)</f>
        <v>1</v>
      </c>
      <c r="J54" s="116"/>
      <c r="K54" s="119">
        <v>0.0</v>
      </c>
      <c r="L54" s="121">
        <v>1.0</v>
      </c>
      <c r="M54" s="86"/>
      <c r="N54" s="86"/>
      <c r="O54" s="86"/>
      <c r="P54" s="86"/>
      <c r="Q54" s="86"/>
      <c r="R54" s="86"/>
      <c r="S54" s="86"/>
      <c r="T54" s="137">
        <v>112.0</v>
      </c>
      <c r="U54" s="123" t="str">
        <f t="shared" si="10"/>
        <v>7:48 Bullet shot Cup (Чехия) Warrior  - (Швеция) mace</v>
      </c>
      <c r="V54" s="86" t="str">
        <f t="shared" si="11"/>
        <v>0:1</v>
      </c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</row>
    <row r="55" ht="15.75" customHeight="1">
      <c r="A55" s="86"/>
      <c r="B55" s="118">
        <v>0.3277777777777778</v>
      </c>
      <c r="C55" s="125" t="str">
        <f t="shared" si="42"/>
        <v>Чехия</v>
      </c>
      <c r="D55" s="125" t="str">
        <f t="shared" si="44"/>
        <v>Швеция</v>
      </c>
      <c r="E55" s="125" t="str">
        <f t="shared" si="43"/>
        <v>Warrior</v>
      </c>
      <c r="F55" s="116" t="str">
        <f t="shared" si="45"/>
        <v>mace</v>
      </c>
      <c r="G55" s="114">
        <f t="shared" si="8"/>
        <v>2</v>
      </c>
      <c r="H55" s="116"/>
      <c r="I55" s="114">
        <f t="shared" si="46"/>
        <v>3</v>
      </c>
      <c r="J55" s="116"/>
      <c r="K55" s="120">
        <v>2.0</v>
      </c>
      <c r="L55" s="124">
        <v>3.0</v>
      </c>
      <c r="M55" s="86"/>
      <c r="N55" s="86"/>
      <c r="O55" s="86"/>
      <c r="P55" s="86"/>
      <c r="Q55" s="86"/>
      <c r="R55" s="86"/>
      <c r="S55" s="86"/>
      <c r="T55" s="137">
        <v>113.0</v>
      </c>
      <c r="U55" s="123" t="str">
        <f t="shared" si="10"/>
        <v>7:52 Bullet shot Cup (Чехия) Warrior  - (Швеция) mace</v>
      </c>
      <c r="V55" s="86" t="str">
        <f t="shared" si="11"/>
        <v>2:3</v>
      </c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</row>
    <row r="56" ht="15.75" customHeight="1">
      <c r="A56" s="86"/>
      <c r="B56" s="118">
        <v>0.33055555555555555</v>
      </c>
      <c r="C56" s="125" t="str">
        <f t="shared" si="42"/>
        <v>Чехия</v>
      </c>
      <c r="D56" s="125" t="str">
        <f t="shared" si="44"/>
        <v>Швеция</v>
      </c>
      <c r="E56" s="125" t="str">
        <f t="shared" si="43"/>
        <v>Warrior</v>
      </c>
      <c r="F56" s="116" t="str">
        <f t="shared" si="45"/>
        <v>mace</v>
      </c>
      <c r="G56" s="114">
        <f t="shared" si="8"/>
        <v>1</v>
      </c>
      <c r="H56" s="116"/>
      <c r="I56" s="114">
        <f t="shared" si="46"/>
        <v>1</v>
      </c>
      <c r="J56" s="116"/>
      <c r="K56" s="120">
        <v>1.0</v>
      </c>
      <c r="L56" s="124">
        <v>1.0</v>
      </c>
      <c r="M56" s="86"/>
      <c r="N56" s="86"/>
      <c r="O56" s="86"/>
      <c r="P56" s="86"/>
      <c r="Q56" s="86"/>
      <c r="R56" s="86"/>
      <c r="S56" s="86"/>
      <c r="T56" s="137">
        <v>114.0</v>
      </c>
      <c r="U56" s="123" t="str">
        <f t="shared" si="10"/>
        <v>7:56 Bullet shot Cup (Чехия) Warrior  - (Швеция) mace</v>
      </c>
      <c r="V56" s="86" t="str">
        <f t="shared" si="11"/>
        <v>1:1</v>
      </c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</row>
    <row r="57" ht="15.75" customHeight="1">
      <c r="A57" s="86"/>
      <c r="B57" s="86"/>
      <c r="C57" s="86"/>
      <c r="D57" s="86"/>
      <c r="E57" s="86"/>
      <c r="F57" s="86"/>
      <c r="G57" s="86"/>
      <c r="H57" s="86"/>
      <c r="I57" s="85"/>
      <c r="J57" s="85"/>
      <c r="K57" s="85"/>
      <c r="L57" s="86"/>
      <c r="M57" s="86"/>
      <c r="N57" s="86"/>
      <c r="O57" s="86"/>
      <c r="P57" s="86"/>
      <c r="Q57" s="86"/>
      <c r="R57" s="86"/>
      <c r="S57" s="86"/>
      <c r="T57" s="137"/>
      <c r="U57" s="123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</row>
    <row r="58" ht="15.75" customHeight="1">
      <c r="A58" s="86"/>
      <c r="B58" s="86"/>
      <c r="C58" s="12" t="s">
        <v>42</v>
      </c>
      <c r="D58" s="12"/>
      <c r="E58" s="12"/>
      <c r="F58" s="12" t="s">
        <v>43</v>
      </c>
      <c r="G58" s="86"/>
      <c r="H58" s="86"/>
      <c r="I58" s="85"/>
      <c r="J58" s="85"/>
      <c r="K58" s="85"/>
      <c r="L58" s="86"/>
      <c r="M58" s="86"/>
      <c r="N58" s="86"/>
      <c r="O58" s="86"/>
      <c r="P58" s="86"/>
      <c r="Q58" s="86"/>
      <c r="R58" s="86"/>
      <c r="S58" s="86"/>
      <c r="T58" s="137"/>
      <c r="U58" s="123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</row>
    <row r="59" ht="15.75" customHeight="1">
      <c r="A59" s="86"/>
      <c r="B59" s="86"/>
      <c r="C59" s="86"/>
      <c r="D59" s="86"/>
      <c r="E59" s="86"/>
      <c r="F59" s="86"/>
      <c r="G59" s="86"/>
      <c r="H59" s="86"/>
      <c r="I59" s="85"/>
      <c r="J59" s="85"/>
      <c r="K59" s="85"/>
      <c r="L59" s="86"/>
      <c r="M59" s="86"/>
      <c r="N59" s="86"/>
      <c r="O59" s="86"/>
      <c r="P59" s="86"/>
      <c r="Q59" s="86"/>
      <c r="R59" s="86"/>
      <c r="S59" s="86"/>
      <c r="T59" s="137"/>
      <c r="U59" s="123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</row>
    <row r="60" ht="15.75" customHeight="1">
      <c r="A60" s="86"/>
      <c r="B60" s="86"/>
      <c r="C60" s="86"/>
      <c r="D60" s="86"/>
      <c r="E60" s="86"/>
      <c r="F60" s="86"/>
      <c r="G60" s="86"/>
      <c r="H60" s="86"/>
      <c r="I60" s="85"/>
      <c r="J60" s="85"/>
      <c r="K60" s="85"/>
      <c r="L60" s="86"/>
      <c r="M60" s="86"/>
      <c r="N60" s="86"/>
      <c r="O60" s="86"/>
      <c r="P60" s="86"/>
      <c r="Q60" s="86"/>
      <c r="R60" s="86"/>
      <c r="S60" s="86"/>
      <c r="T60" s="137"/>
      <c r="U60" s="86"/>
      <c r="V60" s="86"/>
      <c r="W60" s="86"/>
      <c r="X60" s="86"/>
      <c r="Y60" s="86"/>
      <c r="Z60" s="86"/>
      <c r="AA60" s="86"/>
      <c r="AB60" s="86"/>
      <c r="AC60" s="86"/>
      <c r="AD60" s="86"/>
    </row>
    <row r="61" ht="15.75" customHeight="1">
      <c r="A61" s="86"/>
      <c r="B61" s="86"/>
      <c r="C61" s="86"/>
      <c r="D61" s="86"/>
      <c r="E61" s="86"/>
      <c r="F61" s="86"/>
      <c r="G61" s="86"/>
      <c r="H61" s="86"/>
      <c r="I61" s="85"/>
      <c r="J61" s="85"/>
      <c r="K61" s="85"/>
      <c r="L61" s="86"/>
      <c r="M61" s="86"/>
      <c r="N61" s="86"/>
      <c r="O61" s="86"/>
      <c r="P61" s="86"/>
      <c r="Q61" s="86"/>
      <c r="R61" s="86"/>
      <c r="S61" s="86"/>
      <c r="T61" s="137"/>
      <c r="U61" s="86"/>
      <c r="V61" s="86"/>
      <c r="W61" s="86"/>
      <c r="X61" s="86"/>
      <c r="Y61" s="86"/>
      <c r="Z61" s="86"/>
      <c r="AA61" s="86"/>
      <c r="AB61" s="86"/>
      <c r="AC61" s="86"/>
      <c r="AD61" s="86"/>
    </row>
    <row r="62" ht="15.75" customHeight="1">
      <c r="A62" s="86"/>
      <c r="B62" s="86"/>
      <c r="C62" s="86"/>
      <c r="D62" s="86"/>
      <c r="E62" s="86"/>
      <c r="F62" s="86"/>
      <c r="G62" s="86"/>
      <c r="H62" s="86"/>
      <c r="I62" s="85"/>
      <c r="J62" s="85"/>
      <c r="K62" s="85"/>
      <c r="L62" s="86"/>
      <c r="M62" s="86"/>
      <c r="N62" s="86"/>
      <c r="O62" s="86"/>
      <c r="P62" s="86"/>
      <c r="Q62" s="86"/>
      <c r="R62" s="86"/>
      <c r="S62" s="86"/>
      <c r="T62" s="137"/>
      <c r="U62" s="86"/>
      <c r="V62" s="86"/>
      <c r="W62" s="86"/>
      <c r="X62" s="86"/>
      <c r="Y62" s="86"/>
      <c r="Z62" s="86"/>
      <c r="AA62" s="86"/>
      <c r="AB62" s="86"/>
      <c r="AC62" s="86"/>
      <c r="AD62" s="86"/>
    </row>
    <row r="63" ht="15.75" customHeight="1">
      <c r="A63" s="86"/>
      <c r="B63" s="86"/>
      <c r="C63" s="86"/>
      <c r="D63" s="86"/>
      <c r="E63" s="86"/>
      <c r="F63" s="86"/>
      <c r="G63" s="86"/>
      <c r="H63" s="86"/>
      <c r="I63" s="85"/>
      <c r="J63" s="85"/>
      <c r="K63" s="85"/>
      <c r="L63" s="86"/>
      <c r="M63" s="86"/>
      <c r="N63" s="86"/>
      <c r="O63" s="86"/>
      <c r="P63" s="86"/>
      <c r="Q63" s="86"/>
      <c r="R63" s="86"/>
      <c r="S63" s="86"/>
      <c r="T63" s="137"/>
      <c r="U63" s="86"/>
      <c r="V63" s="86"/>
      <c r="W63" s="86"/>
      <c r="X63" s="86"/>
      <c r="Y63" s="86"/>
      <c r="Z63" s="86"/>
      <c r="AA63" s="86"/>
      <c r="AB63" s="86"/>
      <c r="AC63" s="86"/>
      <c r="AD63" s="86"/>
    </row>
    <row r="64" ht="15.75" customHeight="1">
      <c r="A64" s="86"/>
      <c r="B64" s="86"/>
      <c r="C64" s="86"/>
      <c r="D64" s="86"/>
      <c r="E64" s="86"/>
      <c r="F64" s="86"/>
      <c r="G64" s="86"/>
      <c r="H64" s="86"/>
      <c r="I64" s="85"/>
      <c r="J64" s="85"/>
      <c r="K64" s="85"/>
      <c r="L64" s="86"/>
      <c r="M64" s="86"/>
      <c r="N64" s="86"/>
      <c r="O64" s="86"/>
      <c r="P64" s="86"/>
      <c r="Q64" s="86"/>
      <c r="R64" s="86"/>
      <c r="S64" s="86"/>
      <c r="T64" s="137"/>
      <c r="U64" s="86"/>
      <c r="V64" s="86"/>
      <c r="W64" s="86"/>
      <c r="X64" s="86"/>
      <c r="Y64" s="86"/>
      <c r="Z64" s="86"/>
      <c r="AA64" s="86"/>
      <c r="AB64" s="86"/>
      <c r="AC64" s="86"/>
      <c r="AD64" s="86"/>
    </row>
    <row r="65" ht="15.75" customHeight="1">
      <c r="A65" s="86"/>
      <c r="B65" s="86"/>
      <c r="C65" s="86"/>
      <c r="D65" s="86"/>
      <c r="E65" s="86"/>
      <c r="F65" s="86"/>
      <c r="G65" s="86"/>
      <c r="H65" s="86"/>
      <c r="I65" s="85"/>
      <c r="J65" s="85"/>
      <c r="K65" s="85"/>
      <c r="L65" s="86"/>
      <c r="M65" s="86"/>
      <c r="N65" s="86"/>
      <c r="O65" s="86"/>
      <c r="P65" s="86"/>
      <c r="Q65" s="86"/>
      <c r="R65" s="86"/>
      <c r="S65" s="86"/>
      <c r="T65" s="137"/>
      <c r="U65" s="86"/>
      <c r="V65" s="86"/>
      <c r="W65" s="86"/>
      <c r="X65" s="86"/>
      <c r="Y65" s="86"/>
      <c r="Z65" s="86"/>
      <c r="AA65" s="86"/>
      <c r="AB65" s="86"/>
      <c r="AC65" s="86"/>
      <c r="AD65" s="86"/>
    </row>
    <row r="66" ht="15.75" customHeight="1">
      <c r="A66" s="86"/>
      <c r="B66" s="86"/>
      <c r="C66" s="86"/>
      <c r="D66" s="86"/>
      <c r="E66" s="86"/>
      <c r="F66" s="86"/>
      <c r="G66" s="86"/>
      <c r="H66" s="86"/>
      <c r="I66" s="85"/>
      <c r="J66" s="85"/>
      <c r="K66" s="85"/>
      <c r="L66" s="86"/>
      <c r="M66" s="86"/>
      <c r="N66" s="86"/>
      <c r="O66" s="86"/>
      <c r="P66" s="86"/>
      <c r="Q66" s="86"/>
      <c r="R66" s="86"/>
      <c r="S66" s="86"/>
      <c r="T66" s="137"/>
      <c r="U66" s="86"/>
      <c r="V66" s="86"/>
      <c r="W66" s="86"/>
      <c r="X66" s="86"/>
      <c r="Y66" s="86"/>
      <c r="Z66" s="86"/>
      <c r="AA66" s="86"/>
      <c r="AB66" s="86"/>
      <c r="AC66" s="86"/>
      <c r="AD66" s="86"/>
    </row>
    <row r="67" ht="15.75" customHeight="1">
      <c r="A67" s="86"/>
      <c r="B67" s="86"/>
      <c r="C67" s="86"/>
      <c r="D67" s="86"/>
      <c r="E67" s="86"/>
      <c r="F67" s="86"/>
      <c r="G67" s="86"/>
      <c r="H67" s="86"/>
      <c r="I67" s="85"/>
      <c r="J67" s="85"/>
      <c r="K67" s="85"/>
      <c r="L67" s="86"/>
      <c r="M67" s="86"/>
      <c r="N67" s="86"/>
      <c r="O67" s="86"/>
      <c r="P67" s="86"/>
      <c r="Q67" s="86"/>
      <c r="R67" s="86"/>
      <c r="S67" s="86"/>
      <c r="T67" s="137"/>
      <c r="U67" s="86"/>
      <c r="V67" s="86"/>
      <c r="W67" s="86"/>
      <c r="X67" s="86"/>
      <c r="Y67" s="86"/>
      <c r="Z67" s="86"/>
      <c r="AA67" s="86"/>
      <c r="AB67" s="86"/>
      <c r="AC67" s="86"/>
      <c r="AD67" s="86"/>
    </row>
    <row r="68" ht="15.75" customHeight="1">
      <c r="A68" s="86"/>
      <c r="B68" s="86"/>
      <c r="C68" s="86"/>
      <c r="D68" s="86"/>
      <c r="E68" s="86"/>
      <c r="F68" s="86"/>
      <c r="G68" s="86"/>
      <c r="H68" s="86"/>
      <c r="I68" s="85"/>
      <c r="J68" s="85"/>
      <c r="K68" s="85"/>
      <c r="L68" s="86"/>
      <c r="M68" s="86"/>
      <c r="N68" s="86"/>
      <c r="O68" s="86"/>
      <c r="P68" s="86"/>
      <c r="Q68" s="86"/>
      <c r="R68" s="86"/>
      <c r="S68" s="86"/>
      <c r="T68" s="137"/>
      <c r="U68" s="86"/>
      <c r="V68" s="86"/>
      <c r="W68" s="86"/>
      <c r="X68" s="86"/>
      <c r="Y68" s="86"/>
      <c r="Z68" s="86"/>
      <c r="AA68" s="86"/>
      <c r="AB68" s="86"/>
      <c r="AC68" s="86"/>
      <c r="AD68" s="86"/>
    </row>
    <row r="69" ht="15.75" customHeight="1">
      <c r="A69" s="86"/>
      <c r="B69" s="86"/>
      <c r="C69" s="86"/>
      <c r="D69" s="86"/>
      <c r="E69" s="86"/>
      <c r="F69" s="86"/>
      <c r="G69" s="86"/>
      <c r="H69" s="86"/>
      <c r="I69" s="85"/>
      <c r="J69" s="85"/>
      <c r="K69" s="85"/>
      <c r="L69" s="86"/>
      <c r="M69" s="86"/>
      <c r="N69" s="86"/>
      <c r="O69" s="86"/>
      <c r="P69" s="86"/>
      <c r="Q69" s="86"/>
      <c r="R69" s="86"/>
      <c r="S69" s="86"/>
      <c r="T69" s="137"/>
      <c r="U69" s="86"/>
      <c r="V69" s="86"/>
      <c r="W69" s="86"/>
      <c r="X69" s="86"/>
      <c r="Y69" s="86"/>
      <c r="Z69" s="86"/>
      <c r="AA69" s="86"/>
      <c r="AB69" s="86"/>
      <c r="AC69" s="86"/>
      <c r="AD69" s="86"/>
    </row>
    <row r="70" ht="15.75" customHeight="1">
      <c r="A70" s="86"/>
      <c r="B70" s="86"/>
      <c r="C70" s="86"/>
      <c r="D70" s="86"/>
      <c r="E70" s="86"/>
      <c r="F70" s="86"/>
      <c r="G70" s="86"/>
      <c r="H70" s="86"/>
      <c r="I70" s="85"/>
      <c r="J70" s="85"/>
      <c r="K70" s="85"/>
      <c r="L70" s="86"/>
      <c r="M70" s="86"/>
      <c r="N70" s="86"/>
      <c r="O70" s="86"/>
      <c r="P70" s="86"/>
      <c r="Q70" s="86"/>
      <c r="R70" s="86"/>
      <c r="S70" s="86"/>
      <c r="T70" s="137"/>
      <c r="U70" s="86"/>
      <c r="V70" s="86"/>
      <c r="W70" s="86"/>
      <c r="X70" s="86"/>
      <c r="Y70" s="86"/>
      <c r="Z70" s="86"/>
      <c r="AA70" s="86"/>
      <c r="AB70" s="86"/>
      <c r="AC70" s="86"/>
      <c r="AD70" s="86"/>
    </row>
    <row r="71" ht="15.75" customHeight="1">
      <c r="A71" s="86"/>
      <c r="B71" s="86"/>
      <c r="C71" s="86"/>
      <c r="D71" s="86"/>
      <c r="E71" s="86"/>
      <c r="F71" s="86"/>
      <c r="G71" s="86"/>
      <c r="H71" s="86"/>
      <c r="I71" s="85"/>
      <c r="J71" s="85"/>
      <c r="K71" s="85"/>
      <c r="L71" s="86"/>
      <c r="M71" s="86"/>
      <c r="N71" s="86"/>
      <c r="O71" s="86"/>
      <c r="P71" s="86"/>
      <c r="Q71" s="86"/>
      <c r="R71" s="86"/>
      <c r="S71" s="86"/>
      <c r="T71" s="137"/>
      <c r="U71" s="86"/>
      <c r="V71" s="86"/>
      <c r="W71" s="86"/>
      <c r="X71" s="86"/>
      <c r="Y71" s="86"/>
      <c r="Z71" s="86"/>
      <c r="AA71" s="86"/>
      <c r="AB71" s="86"/>
      <c r="AC71" s="86"/>
      <c r="AD71" s="86"/>
    </row>
    <row r="72" ht="15.75" customHeight="1">
      <c r="A72" s="86"/>
      <c r="B72" s="86"/>
      <c r="C72" s="86"/>
      <c r="D72" s="86"/>
      <c r="E72" s="86"/>
      <c r="F72" s="86"/>
      <c r="G72" s="86"/>
      <c r="H72" s="86"/>
      <c r="I72" s="85"/>
      <c r="J72" s="85"/>
      <c r="K72" s="85"/>
      <c r="L72" s="86"/>
      <c r="M72" s="86"/>
      <c r="N72" s="86"/>
      <c r="O72" s="86"/>
      <c r="P72" s="86"/>
      <c r="Q72" s="86"/>
      <c r="R72" s="86"/>
      <c r="S72" s="86"/>
      <c r="T72" s="137"/>
      <c r="U72" s="86"/>
      <c r="V72" s="86"/>
      <c r="W72" s="86"/>
      <c r="X72" s="86"/>
      <c r="Y72" s="86"/>
      <c r="Z72" s="86"/>
      <c r="AA72" s="86"/>
      <c r="AB72" s="86"/>
      <c r="AC72" s="86"/>
      <c r="AD72" s="86"/>
    </row>
    <row r="73" ht="15.75" customHeight="1">
      <c r="A73" s="86"/>
      <c r="B73" s="86"/>
      <c r="C73" s="86"/>
      <c r="D73" s="86"/>
      <c r="E73" s="86"/>
      <c r="F73" s="86"/>
      <c r="G73" s="86"/>
      <c r="H73" s="86"/>
      <c r="I73" s="85"/>
      <c r="J73" s="85"/>
      <c r="K73" s="85"/>
      <c r="L73" s="86"/>
      <c r="M73" s="86"/>
      <c r="N73" s="86"/>
      <c r="O73" s="86"/>
      <c r="P73" s="86"/>
      <c r="Q73" s="86"/>
      <c r="R73" s="86"/>
      <c r="S73" s="86"/>
      <c r="T73" s="137"/>
      <c r="U73" s="86"/>
      <c r="V73" s="86"/>
      <c r="W73" s="86"/>
      <c r="X73" s="86"/>
      <c r="Y73" s="86"/>
      <c r="Z73" s="86"/>
      <c r="AA73" s="86"/>
      <c r="AB73" s="86"/>
      <c r="AC73" s="86"/>
      <c r="AD73" s="86"/>
    </row>
    <row r="74" ht="15.75" customHeight="1">
      <c r="A74" s="86"/>
      <c r="B74" s="86"/>
      <c r="C74" s="86"/>
      <c r="D74" s="86"/>
      <c r="E74" s="86"/>
      <c r="F74" s="86"/>
      <c r="G74" s="86"/>
      <c r="H74" s="86"/>
      <c r="I74" s="85"/>
      <c r="J74" s="85"/>
      <c r="K74" s="85"/>
      <c r="L74" s="86"/>
      <c r="M74" s="86"/>
      <c r="N74" s="86"/>
      <c r="O74" s="86"/>
      <c r="P74" s="86"/>
      <c r="Q74" s="86"/>
      <c r="R74" s="86"/>
      <c r="S74" s="86"/>
      <c r="T74" s="137"/>
      <c r="U74" s="86"/>
      <c r="V74" s="86"/>
      <c r="W74" s="86"/>
      <c r="X74" s="86"/>
      <c r="Y74" s="86"/>
      <c r="Z74" s="86"/>
      <c r="AA74" s="86"/>
      <c r="AB74" s="86"/>
      <c r="AC74" s="86"/>
      <c r="AD74" s="86"/>
    </row>
    <row r="75" ht="15.75" customHeight="1">
      <c r="A75" s="86"/>
      <c r="B75" s="86"/>
      <c r="C75" s="86"/>
      <c r="D75" s="86"/>
      <c r="E75" s="86"/>
      <c r="F75" s="86"/>
      <c r="G75" s="86"/>
      <c r="H75" s="86"/>
      <c r="I75" s="85"/>
      <c r="J75" s="85"/>
      <c r="K75" s="85"/>
      <c r="L75" s="86"/>
      <c r="M75" s="86"/>
      <c r="N75" s="86"/>
      <c r="O75" s="86"/>
      <c r="P75" s="86"/>
      <c r="Q75" s="86"/>
      <c r="R75" s="86"/>
      <c r="S75" s="86"/>
      <c r="T75" s="137"/>
      <c r="U75" s="86"/>
      <c r="V75" s="86"/>
      <c r="W75" s="86"/>
      <c r="X75" s="86"/>
      <c r="Y75" s="86"/>
      <c r="Z75" s="86"/>
      <c r="AA75" s="86"/>
      <c r="AB75" s="86"/>
      <c r="AC75" s="86"/>
      <c r="AD75" s="86"/>
    </row>
    <row r="76" ht="15.75" customHeight="1">
      <c r="A76" s="86"/>
      <c r="B76" s="86"/>
      <c r="C76" s="86"/>
      <c r="D76" s="86"/>
      <c r="E76" s="86"/>
      <c r="F76" s="86"/>
      <c r="G76" s="86"/>
      <c r="H76" s="86"/>
      <c r="I76" s="85"/>
      <c r="J76" s="85"/>
      <c r="K76" s="85"/>
      <c r="L76" s="86"/>
      <c r="M76" s="86"/>
      <c r="N76" s="86"/>
      <c r="O76" s="86"/>
      <c r="P76" s="86"/>
      <c r="Q76" s="86"/>
      <c r="R76" s="86"/>
      <c r="S76" s="86"/>
      <c r="T76" s="137"/>
      <c r="U76" s="86"/>
      <c r="V76" s="86"/>
      <c r="W76" s="86"/>
      <c r="X76" s="86"/>
      <c r="Y76" s="86"/>
      <c r="Z76" s="86"/>
      <c r="AA76" s="86"/>
      <c r="AB76" s="86"/>
      <c r="AC76" s="86"/>
      <c r="AD76" s="86"/>
    </row>
    <row r="77" ht="15.75" customHeight="1">
      <c r="A77" s="86"/>
      <c r="B77" s="86"/>
      <c r="C77" s="86"/>
      <c r="D77" s="86"/>
      <c r="E77" s="86"/>
      <c r="F77" s="86"/>
      <c r="G77" s="86"/>
      <c r="H77" s="86"/>
      <c r="I77" s="85"/>
      <c r="J77" s="85"/>
      <c r="K77" s="85"/>
      <c r="L77" s="86"/>
      <c r="M77" s="86"/>
      <c r="N77" s="86"/>
      <c r="O77" s="86"/>
      <c r="P77" s="86"/>
      <c r="Q77" s="86"/>
      <c r="R77" s="86"/>
      <c r="S77" s="86"/>
      <c r="T77" s="137"/>
      <c r="U77" s="86"/>
      <c r="V77" s="86"/>
      <c r="W77" s="86"/>
      <c r="X77" s="86"/>
      <c r="Y77" s="86"/>
      <c r="Z77" s="86"/>
      <c r="AA77" s="86"/>
      <c r="AB77" s="86"/>
      <c r="AC77" s="86"/>
      <c r="AD77" s="86"/>
    </row>
    <row r="78" ht="15.75" customHeight="1">
      <c r="A78" s="86"/>
      <c r="B78" s="86"/>
      <c r="C78" s="86"/>
      <c r="D78" s="86"/>
      <c r="E78" s="86"/>
      <c r="F78" s="86"/>
      <c r="G78" s="86"/>
      <c r="H78" s="86"/>
      <c r="I78" s="85"/>
      <c r="J78" s="85"/>
      <c r="K78" s="85"/>
      <c r="L78" s="86"/>
      <c r="M78" s="86"/>
      <c r="N78" s="86"/>
      <c r="O78" s="86"/>
      <c r="P78" s="86"/>
      <c r="Q78" s="86"/>
      <c r="R78" s="86"/>
      <c r="S78" s="86"/>
      <c r="T78" s="137"/>
      <c r="U78" s="86"/>
      <c r="V78" s="86"/>
      <c r="W78" s="86"/>
      <c r="X78" s="86"/>
      <c r="Y78" s="86"/>
      <c r="Z78" s="86"/>
      <c r="AA78" s="86"/>
      <c r="AB78" s="86"/>
      <c r="AC78" s="86"/>
      <c r="AD78" s="86"/>
    </row>
    <row r="79" ht="15.75" customHeight="1">
      <c r="A79" s="86"/>
      <c r="B79" s="86"/>
      <c r="C79" s="86"/>
      <c r="D79" s="86"/>
      <c r="E79" s="86"/>
      <c r="F79" s="86"/>
      <c r="G79" s="86"/>
      <c r="H79" s="86"/>
      <c r="I79" s="85"/>
      <c r="J79" s="85"/>
      <c r="K79" s="85"/>
      <c r="L79" s="86"/>
      <c r="M79" s="86"/>
      <c r="N79" s="86"/>
      <c r="O79" s="86"/>
      <c r="P79" s="86"/>
      <c r="Q79" s="86"/>
      <c r="R79" s="86"/>
      <c r="S79" s="86"/>
      <c r="T79" s="137"/>
      <c r="U79" s="86"/>
      <c r="V79" s="86"/>
      <c r="W79" s="86"/>
      <c r="X79" s="86"/>
      <c r="Y79" s="86"/>
      <c r="Z79" s="86"/>
      <c r="AA79" s="86"/>
      <c r="AB79" s="86"/>
      <c r="AC79" s="86"/>
      <c r="AD79" s="86"/>
    </row>
    <row r="80" ht="15.75" customHeight="1">
      <c r="A80" s="86"/>
      <c r="B80" s="86"/>
      <c r="C80" s="86"/>
      <c r="D80" s="86"/>
      <c r="E80" s="86"/>
      <c r="F80" s="86"/>
      <c r="G80" s="86"/>
      <c r="H80" s="86"/>
      <c r="I80" s="85"/>
      <c r="J80" s="85"/>
      <c r="K80" s="85"/>
      <c r="L80" s="86"/>
      <c r="M80" s="86"/>
      <c r="N80" s="86"/>
      <c r="O80" s="86"/>
      <c r="P80" s="86"/>
      <c r="Q80" s="86"/>
      <c r="R80" s="86"/>
      <c r="S80" s="86"/>
      <c r="T80" s="137"/>
      <c r="U80" s="86"/>
      <c r="V80" s="86"/>
      <c r="W80" s="86"/>
      <c r="X80" s="86"/>
      <c r="Y80" s="86"/>
      <c r="Z80" s="86"/>
      <c r="AA80" s="86"/>
      <c r="AB80" s="86"/>
      <c r="AC80" s="86"/>
      <c r="AD80" s="86"/>
    </row>
    <row r="81" ht="15.75" customHeight="1">
      <c r="A81" s="86"/>
      <c r="B81" s="86"/>
      <c r="C81" s="86"/>
      <c r="D81" s="86"/>
      <c r="E81" s="86"/>
      <c r="F81" s="86"/>
      <c r="G81" s="86"/>
      <c r="H81" s="86"/>
      <c r="I81" s="85"/>
      <c r="J81" s="85"/>
      <c r="K81" s="85"/>
      <c r="L81" s="86"/>
      <c r="M81" s="86"/>
      <c r="N81" s="86"/>
      <c r="O81" s="86"/>
      <c r="P81" s="86"/>
      <c r="Q81" s="86"/>
      <c r="R81" s="86"/>
      <c r="S81" s="86"/>
      <c r="T81" s="137"/>
      <c r="U81" s="86"/>
      <c r="V81" s="86"/>
      <c r="W81" s="86"/>
      <c r="X81" s="86"/>
      <c r="Y81" s="86"/>
      <c r="Z81" s="86"/>
      <c r="AA81" s="86"/>
      <c r="AB81" s="86"/>
      <c r="AC81" s="86"/>
      <c r="AD81" s="86"/>
    </row>
    <row r="82" ht="15.75" customHeight="1">
      <c r="A82" s="86"/>
      <c r="B82" s="86"/>
      <c r="C82" s="86"/>
      <c r="D82" s="86"/>
      <c r="E82" s="86"/>
      <c r="F82" s="86"/>
      <c r="G82" s="86"/>
      <c r="H82" s="86"/>
      <c r="I82" s="85"/>
      <c r="J82" s="85"/>
      <c r="K82" s="85"/>
      <c r="L82" s="86"/>
      <c r="M82" s="86"/>
      <c r="N82" s="86"/>
      <c r="O82" s="86"/>
      <c r="P82" s="86"/>
      <c r="Q82" s="86"/>
      <c r="R82" s="86"/>
      <c r="S82" s="86"/>
      <c r="T82" s="137"/>
      <c r="U82" s="86"/>
      <c r="V82" s="86"/>
      <c r="W82" s="86"/>
      <c r="X82" s="86"/>
      <c r="Y82" s="86"/>
      <c r="Z82" s="86"/>
      <c r="AA82" s="86"/>
      <c r="AB82" s="86"/>
      <c r="AC82" s="86"/>
      <c r="AD82" s="86"/>
    </row>
    <row r="83" ht="15.75" customHeight="1">
      <c r="A83" s="86"/>
      <c r="B83" s="86"/>
      <c r="C83" s="86"/>
      <c r="D83" s="86"/>
      <c r="E83" s="86"/>
      <c r="F83" s="86"/>
      <c r="G83" s="86"/>
      <c r="H83" s="86"/>
      <c r="I83" s="85"/>
      <c r="J83" s="85"/>
      <c r="K83" s="85"/>
      <c r="L83" s="86"/>
      <c r="M83" s="86"/>
      <c r="N83" s="86"/>
      <c r="O83" s="86"/>
      <c r="P83" s="86"/>
      <c r="Q83" s="86"/>
      <c r="R83" s="86"/>
      <c r="S83" s="86"/>
      <c r="T83" s="137"/>
      <c r="U83" s="86"/>
      <c r="V83" s="86"/>
      <c r="W83" s="86"/>
      <c r="X83" s="86"/>
      <c r="Y83" s="86"/>
      <c r="Z83" s="86"/>
      <c r="AA83" s="86"/>
      <c r="AB83" s="86"/>
      <c r="AC83" s="86"/>
      <c r="AD83" s="86"/>
    </row>
    <row r="84" ht="15.75" customHeight="1">
      <c r="A84" s="86"/>
      <c r="B84" s="86"/>
      <c r="C84" s="86"/>
      <c r="D84" s="86"/>
      <c r="E84" s="86"/>
      <c r="F84" s="86"/>
      <c r="G84" s="86"/>
      <c r="H84" s="86"/>
      <c r="I84" s="85"/>
      <c r="J84" s="85"/>
      <c r="K84" s="85"/>
      <c r="L84" s="86"/>
      <c r="M84" s="86"/>
      <c r="N84" s="86"/>
      <c r="O84" s="86"/>
      <c r="P84" s="86"/>
      <c r="Q84" s="86"/>
      <c r="R84" s="86"/>
      <c r="S84" s="86"/>
      <c r="T84" s="137"/>
      <c r="U84" s="86"/>
      <c r="V84" s="86"/>
      <c r="W84" s="86"/>
      <c r="X84" s="86"/>
      <c r="Y84" s="86"/>
      <c r="Z84" s="86"/>
      <c r="AA84" s="86"/>
      <c r="AB84" s="86"/>
      <c r="AC84" s="86"/>
      <c r="AD84" s="86"/>
    </row>
    <row r="85" ht="15.75" customHeight="1">
      <c r="A85" s="86"/>
      <c r="B85" s="86"/>
      <c r="C85" s="86"/>
      <c r="D85" s="86"/>
      <c r="E85" s="86"/>
      <c r="F85" s="86"/>
      <c r="G85" s="86"/>
      <c r="H85" s="86"/>
      <c r="I85" s="85"/>
      <c r="J85" s="85"/>
      <c r="K85" s="85"/>
      <c r="L85" s="86"/>
      <c r="M85" s="86"/>
      <c r="N85" s="86"/>
      <c r="O85" s="86"/>
      <c r="P85" s="86"/>
      <c r="Q85" s="86"/>
      <c r="R85" s="86"/>
      <c r="S85" s="86"/>
      <c r="T85" s="137"/>
      <c r="U85" s="86"/>
      <c r="V85" s="86"/>
      <c r="W85" s="86"/>
      <c r="X85" s="86"/>
      <c r="Y85" s="86"/>
      <c r="Z85" s="86"/>
      <c r="AA85" s="86"/>
      <c r="AB85" s="86"/>
      <c r="AC85" s="86"/>
      <c r="AD85" s="86"/>
    </row>
    <row r="86" ht="15.75" customHeight="1">
      <c r="A86" s="86"/>
      <c r="B86" s="86"/>
      <c r="C86" s="86"/>
      <c r="D86" s="86"/>
      <c r="E86" s="86"/>
      <c r="F86" s="86"/>
      <c r="G86" s="86"/>
      <c r="H86" s="86"/>
      <c r="I86" s="85"/>
      <c r="J86" s="85"/>
      <c r="K86" s="85"/>
      <c r="L86" s="86"/>
      <c r="M86" s="86"/>
      <c r="N86" s="86"/>
      <c r="O86" s="86"/>
      <c r="P86" s="86"/>
      <c r="Q86" s="86"/>
      <c r="R86" s="86"/>
      <c r="S86" s="86"/>
      <c r="T86" s="137"/>
      <c r="U86" s="86"/>
      <c r="V86" s="86"/>
      <c r="W86" s="86"/>
      <c r="X86" s="86"/>
      <c r="Y86" s="86"/>
      <c r="Z86" s="86"/>
      <c r="AA86" s="86"/>
      <c r="AB86" s="86"/>
      <c r="AC86" s="86"/>
      <c r="AD86" s="86"/>
    </row>
    <row r="87" ht="15.7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137"/>
      <c r="U87" s="86"/>
      <c r="V87" s="86"/>
      <c r="W87" s="86"/>
      <c r="X87" s="86"/>
      <c r="Y87" s="86"/>
      <c r="Z87" s="86"/>
      <c r="AA87" s="86"/>
      <c r="AB87" s="86"/>
      <c r="AC87" s="86"/>
      <c r="AD87" s="86"/>
    </row>
    <row r="88" ht="15.75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137"/>
      <c r="U88" s="86"/>
      <c r="V88" s="86"/>
      <c r="W88" s="86"/>
      <c r="X88" s="86"/>
      <c r="Y88" s="86"/>
      <c r="Z88" s="86"/>
      <c r="AA88" s="86"/>
      <c r="AB88" s="86"/>
      <c r="AC88" s="86"/>
      <c r="AD88" s="86"/>
    </row>
    <row r="89" ht="15.7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137"/>
      <c r="U89" s="86"/>
      <c r="V89" s="86"/>
      <c r="W89" s="86"/>
      <c r="X89" s="86"/>
      <c r="Y89" s="86"/>
      <c r="Z89" s="86"/>
      <c r="AA89" s="86"/>
      <c r="AB89" s="86"/>
      <c r="AC89" s="86"/>
      <c r="AD89" s="86"/>
    </row>
    <row r="90" ht="15.7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137"/>
      <c r="U90" s="85"/>
      <c r="V90" s="85"/>
      <c r="W90" s="86"/>
      <c r="X90" s="86"/>
      <c r="Y90" s="86"/>
      <c r="Z90" s="86"/>
      <c r="AA90" s="86"/>
      <c r="AB90" s="86"/>
      <c r="AC90" s="86"/>
      <c r="AD90" s="86"/>
      <c r="AE90" s="86"/>
      <c r="AF90" s="86"/>
      <c r="AG90" s="86"/>
      <c r="AH90" s="86"/>
      <c r="AI90" s="86"/>
      <c r="AJ90" s="86"/>
      <c r="AK90" s="86"/>
      <c r="AL90" s="86"/>
      <c r="AM90" s="86"/>
      <c r="AN90" s="86"/>
      <c r="AO90" s="86"/>
    </row>
    <row r="91" ht="15.7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137"/>
      <c r="U91" s="85"/>
      <c r="V91" s="85"/>
      <c r="W91" s="86"/>
      <c r="X91" s="86"/>
      <c r="Y91" s="86"/>
      <c r="Z91" s="86"/>
      <c r="AA91" s="86"/>
      <c r="AB91" s="86"/>
      <c r="AC91" s="86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</row>
    <row r="92" ht="15.75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137"/>
      <c r="U92" s="85"/>
      <c r="V92" s="85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</row>
    <row r="93" ht="15.75" customHeight="1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137"/>
      <c r="U93" s="85"/>
      <c r="V93" s="8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</row>
    <row r="94" ht="15.75" customHeight="1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137"/>
      <c r="U94" s="85"/>
      <c r="V94" s="85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</row>
    <row r="95" ht="15.75" customHeight="1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137"/>
      <c r="U95" s="85"/>
      <c r="V95" s="85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</row>
    <row r="96" ht="15.75" customHeight="1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137"/>
      <c r="U96" s="85"/>
      <c r="V96" s="85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</row>
    <row r="97" ht="15.75" customHeight="1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137"/>
      <c r="U97" s="85"/>
      <c r="V97" s="85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</row>
    <row r="98" ht="15.7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137"/>
      <c r="U98" s="85"/>
      <c r="V98" s="85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</row>
    <row r="99" ht="15.75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137"/>
      <c r="U99" s="85"/>
      <c r="V99" s="85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</row>
    <row r="100" ht="15.75" customHeight="1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137"/>
      <c r="U100" s="85"/>
      <c r="V100" s="85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</row>
    <row r="101" ht="15.75" customHeight="1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137"/>
      <c r="U101" s="85"/>
      <c r="V101" s="85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</row>
    <row r="102" ht="15.75" customHeight="1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137"/>
      <c r="U102" s="85"/>
      <c r="V102" s="85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  <c r="AL102" s="86"/>
      <c r="AM102" s="86"/>
      <c r="AN102" s="86"/>
      <c r="AO102" s="86"/>
    </row>
    <row r="103" ht="15.75" customHeight="1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137"/>
      <c r="U103" s="85"/>
      <c r="V103" s="85"/>
      <c r="W103" s="86"/>
      <c r="X103" s="86"/>
      <c r="Y103" s="86"/>
      <c r="Z103" s="86"/>
      <c r="AA103" s="86"/>
      <c r="AB103" s="86"/>
      <c r="AC103" s="86"/>
      <c r="AD103" s="86"/>
      <c r="AE103" s="86"/>
      <c r="AF103" s="86"/>
      <c r="AG103" s="86"/>
      <c r="AH103" s="86"/>
      <c r="AI103" s="86"/>
      <c r="AJ103" s="86"/>
      <c r="AK103" s="86"/>
      <c r="AL103" s="86"/>
      <c r="AM103" s="86"/>
      <c r="AN103" s="86"/>
      <c r="AO103" s="86"/>
    </row>
    <row r="104" ht="15.75" customHeight="1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137"/>
      <c r="U104" s="85"/>
      <c r="V104" s="85"/>
      <c r="W104" s="86"/>
      <c r="X104" s="86"/>
      <c r="Y104" s="86"/>
      <c r="Z104" s="86"/>
      <c r="AA104" s="86"/>
      <c r="AB104" s="86"/>
      <c r="AC104" s="86"/>
      <c r="AD104" s="86"/>
      <c r="AE104" s="86"/>
      <c r="AF104" s="86"/>
      <c r="AG104" s="86"/>
      <c r="AH104" s="86"/>
      <c r="AI104" s="86"/>
      <c r="AJ104" s="86"/>
      <c r="AK104" s="86"/>
      <c r="AL104" s="86"/>
      <c r="AM104" s="86"/>
      <c r="AN104" s="86"/>
      <c r="AO104" s="86"/>
    </row>
    <row r="105" ht="15.75" customHeight="1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137"/>
      <c r="U105" s="85"/>
      <c r="V105" s="85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</row>
    <row r="106" ht="15.75" customHeight="1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137"/>
      <c r="U106" s="85"/>
      <c r="V106" s="85"/>
      <c r="W106" s="86"/>
      <c r="X106" s="86"/>
      <c r="Y106" s="86"/>
      <c r="Z106" s="86"/>
      <c r="AA106" s="86"/>
      <c r="AB106" s="86"/>
      <c r="AC106" s="86"/>
      <c r="AD106" s="86"/>
      <c r="AE106" s="86"/>
      <c r="AF106" s="86"/>
      <c r="AG106" s="86"/>
      <c r="AH106" s="86"/>
      <c r="AI106" s="86"/>
      <c r="AJ106" s="86"/>
      <c r="AK106" s="86"/>
      <c r="AL106" s="86"/>
      <c r="AM106" s="86"/>
      <c r="AN106" s="86"/>
      <c r="AO106" s="86"/>
    </row>
    <row r="107" ht="15.75" customHeight="1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137"/>
      <c r="U107" s="85"/>
      <c r="V107" s="85"/>
      <c r="W107" s="86"/>
      <c r="X107" s="86"/>
      <c r="Y107" s="86"/>
      <c r="Z107" s="86"/>
      <c r="AA107" s="86"/>
      <c r="AB107" s="86"/>
      <c r="AC107" s="86"/>
      <c r="AD107" s="86"/>
      <c r="AE107" s="86"/>
      <c r="AF107" s="86"/>
      <c r="AG107" s="86"/>
      <c r="AH107" s="86"/>
      <c r="AI107" s="86"/>
      <c r="AJ107" s="86"/>
      <c r="AK107" s="86"/>
      <c r="AL107" s="86"/>
      <c r="AM107" s="86"/>
      <c r="AN107" s="86"/>
      <c r="AO107" s="86"/>
    </row>
    <row r="108" ht="15.75" customHeight="1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137"/>
      <c r="U108" s="85"/>
      <c r="V108" s="85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</row>
    <row r="109" ht="15.75" customHeight="1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137"/>
      <c r="U109" s="85"/>
      <c r="V109" s="85"/>
      <c r="W109" s="86"/>
      <c r="X109" s="86"/>
      <c r="Y109" s="86"/>
      <c r="Z109" s="86"/>
      <c r="AA109" s="86"/>
      <c r="AB109" s="86"/>
      <c r="AC109" s="86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</row>
    <row r="110" ht="15.75" customHeight="1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137"/>
      <c r="U110" s="85"/>
      <c r="V110" s="85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</row>
    <row r="111" ht="15.75" customHeight="1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137"/>
      <c r="U111" s="85"/>
      <c r="V111" s="85"/>
      <c r="W111" s="86"/>
      <c r="X111" s="86"/>
      <c r="Y111" s="86"/>
      <c r="Z111" s="86"/>
      <c r="AA111" s="86"/>
      <c r="AB111" s="86"/>
      <c r="AC111" s="86"/>
      <c r="AD111" s="86"/>
      <c r="AE111" s="86"/>
      <c r="AF111" s="86"/>
      <c r="AG111" s="86"/>
      <c r="AH111" s="86"/>
      <c r="AI111" s="86"/>
      <c r="AJ111" s="86"/>
      <c r="AK111" s="86"/>
      <c r="AL111" s="86"/>
      <c r="AM111" s="86"/>
      <c r="AN111" s="86"/>
      <c r="AO111" s="86"/>
    </row>
    <row r="112" ht="15.75" customHeight="1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137"/>
      <c r="U112" s="85"/>
      <c r="V112" s="85"/>
      <c r="W112" s="86"/>
      <c r="X112" s="86"/>
      <c r="Y112" s="86"/>
      <c r="Z112" s="86"/>
      <c r="AA112" s="86"/>
      <c r="AB112" s="86"/>
      <c r="AC112" s="86"/>
      <c r="AD112" s="86"/>
      <c r="AE112" s="86"/>
      <c r="AF112" s="86"/>
      <c r="AG112" s="86"/>
      <c r="AH112" s="86"/>
      <c r="AI112" s="86"/>
      <c r="AJ112" s="86"/>
      <c r="AK112" s="86"/>
      <c r="AL112" s="86"/>
      <c r="AM112" s="86"/>
      <c r="AN112" s="86"/>
      <c r="AO112" s="86"/>
    </row>
    <row r="113" ht="15.75" customHeight="1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137"/>
      <c r="U113" s="85"/>
      <c r="V113" s="85"/>
      <c r="W113" s="86"/>
      <c r="X113" s="86"/>
      <c r="Y113" s="86"/>
      <c r="Z113" s="86"/>
      <c r="AA113" s="86"/>
      <c r="AB113" s="86"/>
      <c r="AC113" s="86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</row>
    <row r="114" ht="15.75" customHeight="1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137"/>
      <c r="U114" s="85"/>
      <c r="V114" s="85"/>
      <c r="W114" s="86"/>
      <c r="X114" s="86"/>
      <c r="Y114" s="86"/>
      <c r="Z114" s="86"/>
      <c r="AA114" s="86"/>
      <c r="AB114" s="86"/>
      <c r="AC114" s="86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</row>
    <row r="115" ht="15.7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137"/>
      <c r="U115" s="85"/>
      <c r="V115" s="85"/>
      <c r="W115" s="86"/>
      <c r="X115" s="86"/>
      <c r="Y115" s="86"/>
      <c r="Z115" s="86"/>
      <c r="AA115" s="86"/>
      <c r="AB115" s="86"/>
      <c r="AC115" s="86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</row>
    <row r="116" ht="15.75" customHeight="1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137"/>
      <c r="U116" s="85"/>
      <c r="V116" s="85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</row>
    <row r="117" ht="15.75" customHeight="1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137"/>
      <c r="U117" s="85"/>
      <c r="V117" s="85"/>
      <c r="W117" s="86"/>
      <c r="X117" s="86"/>
      <c r="Y117" s="86"/>
      <c r="Z117" s="86"/>
      <c r="AA117" s="86"/>
      <c r="AB117" s="86"/>
      <c r="AC117" s="86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</row>
    <row r="118" ht="15.75" customHeight="1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137"/>
      <c r="U118" s="85"/>
      <c r="V118" s="85"/>
      <c r="W118" s="86"/>
      <c r="X118" s="86"/>
      <c r="Y118" s="86"/>
      <c r="Z118" s="86"/>
      <c r="AA118" s="86"/>
      <c r="AB118" s="86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6"/>
      <c r="AN118" s="86"/>
      <c r="AO118" s="86"/>
    </row>
    <row r="119" ht="15.75" customHeight="1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137"/>
      <c r="U119" s="85"/>
      <c r="V119" s="85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  <c r="AJ119" s="86"/>
      <c r="AK119" s="86"/>
      <c r="AL119" s="86"/>
      <c r="AM119" s="86"/>
      <c r="AN119" s="86"/>
      <c r="AO119" s="86"/>
    </row>
    <row r="120" ht="15.75" customHeight="1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137"/>
      <c r="U120" s="85"/>
      <c r="V120" s="85"/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  <c r="AI120" s="86"/>
      <c r="AJ120" s="86"/>
      <c r="AK120" s="86"/>
      <c r="AL120" s="86"/>
      <c r="AM120" s="86"/>
      <c r="AN120" s="86"/>
      <c r="AO120" s="86"/>
    </row>
    <row r="121" ht="15.75" customHeight="1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137"/>
      <c r="U121" s="85"/>
      <c r="V121" s="85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</row>
    <row r="122" ht="15.75" customHeight="1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137"/>
      <c r="U122" s="85"/>
      <c r="V122" s="85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</row>
    <row r="123" ht="15.75" customHeight="1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137"/>
      <c r="U123" s="85"/>
      <c r="V123" s="85"/>
      <c r="W123" s="86"/>
      <c r="X123" s="86"/>
      <c r="Y123" s="86"/>
      <c r="Z123" s="86"/>
      <c r="AA123" s="86"/>
      <c r="AB123" s="86"/>
      <c r="AC123" s="86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</row>
    <row r="124" ht="15.75" customHeight="1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137"/>
      <c r="U124" s="85"/>
      <c r="V124" s="85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</row>
    <row r="125" ht="15.75" customHeight="1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137"/>
      <c r="U125" s="85"/>
      <c r="V125" s="85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  <c r="AJ125" s="86"/>
      <c r="AK125" s="86"/>
      <c r="AL125" s="86"/>
      <c r="AM125" s="86"/>
      <c r="AN125" s="86"/>
      <c r="AO125" s="86"/>
    </row>
    <row r="126" ht="15.75" customHeight="1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137"/>
      <c r="U126" s="85"/>
      <c r="V126" s="85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86"/>
      <c r="AJ126" s="86"/>
      <c r="AK126" s="86"/>
      <c r="AL126" s="86"/>
      <c r="AM126" s="86"/>
      <c r="AN126" s="86"/>
      <c r="AO126" s="86"/>
    </row>
    <row r="127" ht="15.75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137"/>
      <c r="U127" s="85"/>
      <c r="V127" s="85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</row>
    <row r="128" ht="15.75" customHeight="1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137"/>
      <c r="U128" s="85"/>
      <c r="V128" s="85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86"/>
      <c r="AJ128" s="86"/>
      <c r="AK128" s="86"/>
      <c r="AL128" s="86"/>
      <c r="AM128" s="86"/>
      <c r="AN128" s="86"/>
      <c r="AO128" s="86"/>
    </row>
    <row r="129" ht="15.75" customHeight="1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137"/>
      <c r="U129" s="85"/>
      <c r="V129" s="85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</row>
    <row r="130" ht="15.75" customHeight="1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137"/>
      <c r="U130" s="85"/>
      <c r="V130" s="85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  <c r="AL130" s="86"/>
      <c r="AM130" s="86"/>
      <c r="AN130" s="86"/>
      <c r="AO130" s="86"/>
    </row>
    <row r="131" ht="15.75" customHeight="1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137"/>
      <c r="U131" s="85"/>
      <c r="V131" s="85"/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86"/>
      <c r="AH131" s="86"/>
      <c r="AI131" s="86"/>
      <c r="AJ131" s="86"/>
      <c r="AK131" s="86"/>
      <c r="AL131" s="86"/>
      <c r="AM131" s="86"/>
      <c r="AN131" s="86"/>
      <c r="AO131" s="86"/>
    </row>
    <row r="132" ht="15.75" customHeight="1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137"/>
      <c r="U132" s="85"/>
      <c r="V132" s="85"/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86"/>
      <c r="AH132" s="86"/>
      <c r="AI132" s="86"/>
      <c r="AJ132" s="86"/>
      <c r="AK132" s="86"/>
      <c r="AL132" s="86"/>
      <c r="AM132" s="86"/>
      <c r="AN132" s="86"/>
      <c r="AO132" s="86"/>
    </row>
    <row r="133" ht="15.75" customHeight="1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137"/>
      <c r="U133" s="85"/>
      <c r="V133" s="85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6"/>
      <c r="AJ133" s="86"/>
      <c r="AK133" s="86"/>
      <c r="AL133" s="86"/>
      <c r="AM133" s="86"/>
      <c r="AN133" s="86"/>
      <c r="AO133" s="86"/>
    </row>
    <row r="134" ht="15.75" customHeight="1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137"/>
      <c r="U134" s="85"/>
      <c r="V134" s="85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</row>
    <row r="135" ht="15.75" customHeight="1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137"/>
      <c r="U135" s="85"/>
      <c r="V135" s="85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</row>
    <row r="136" ht="15.75" customHeight="1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137"/>
      <c r="U136" s="85"/>
      <c r="V136" s="85"/>
      <c r="W136" s="86"/>
      <c r="X136" s="86"/>
      <c r="Y136" s="86"/>
      <c r="Z136" s="86"/>
      <c r="AA136" s="86"/>
      <c r="AB136" s="86"/>
      <c r="AC136" s="86"/>
      <c r="AD136" s="86"/>
      <c r="AE136" s="86"/>
      <c r="AF136" s="86"/>
      <c r="AG136" s="86"/>
      <c r="AH136" s="86"/>
      <c r="AI136" s="86"/>
      <c r="AJ136" s="86"/>
      <c r="AK136" s="86"/>
      <c r="AL136" s="86"/>
      <c r="AM136" s="86"/>
      <c r="AN136" s="86"/>
      <c r="AO136" s="86"/>
    </row>
    <row r="137" ht="15.75" customHeight="1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137"/>
      <c r="U137" s="85"/>
      <c r="V137" s="85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  <c r="AI137" s="86"/>
      <c r="AJ137" s="86"/>
      <c r="AK137" s="86"/>
      <c r="AL137" s="86"/>
      <c r="AM137" s="86"/>
      <c r="AN137" s="86"/>
      <c r="AO137" s="86"/>
    </row>
    <row r="138" ht="15.75" customHeight="1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137"/>
      <c r="U138" s="85"/>
      <c r="V138" s="85"/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  <c r="AI138" s="86"/>
      <c r="AJ138" s="86"/>
      <c r="AK138" s="86"/>
      <c r="AL138" s="86"/>
      <c r="AM138" s="86"/>
      <c r="AN138" s="86"/>
      <c r="AO138" s="86"/>
    </row>
    <row r="139" ht="15.75" customHeight="1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137"/>
      <c r="U139" s="85"/>
      <c r="V139" s="85"/>
      <c r="W139" s="86"/>
      <c r="X139" s="86"/>
      <c r="Y139" s="86"/>
      <c r="Z139" s="86"/>
      <c r="AA139" s="86"/>
      <c r="AB139" s="86"/>
      <c r="AC139" s="86"/>
      <c r="AD139" s="86"/>
      <c r="AE139" s="86"/>
      <c r="AF139" s="86"/>
      <c r="AG139" s="86"/>
      <c r="AH139" s="86"/>
      <c r="AI139" s="86"/>
      <c r="AJ139" s="86"/>
      <c r="AK139" s="86"/>
      <c r="AL139" s="86"/>
      <c r="AM139" s="86"/>
      <c r="AN139" s="86"/>
      <c r="AO139" s="86"/>
    </row>
    <row r="140" ht="15.75" customHeight="1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137"/>
      <c r="U140" s="85"/>
      <c r="V140" s="85"/>
      <c r="W140" s="86"/>
      <c r="X140" s="86"/>
      <c r="Y140" s="86"/>
      <c r="Z140" s="86"/>
      <c r="AA140" s="86"/>
      <c r="AB140" s="86"/>
      <c r="AC140" s="86"/>
      <c r="AD140" s="86"/>
      <c r="AE140" s="86"/>
      <c r="AF140" s="86"/>
      <c r="AG140" s="86"/>
      <c r="AH140" s="86"/>
      <c r="AI140" s="86"/>
      <c r="AJ140" s="86"/>
      <c r="AK140" s="86"/>
      <c r="AL140" s="86"/>
      <c r="AM140" s="86"/>
      <c r="AN140" s="86"/>
      <c r="AO140" s="86"/>
    </row>
    <row r="141" ht="15.75" customHeight="1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137"/>
      <c r="U141" s="85"/>
      <c r="V141" s="85"/>
      <c r="W141" s="86"/>
      <c r="X141" s="86"/>
      <c r="Y141" s="86"/>
      <c r="Z141" s="86"/>
      <c r="AA141" s="86"/>
      <c r="AB141" s="86"/>
      <c r="AC141" s="86"/>
      <c r="AD141" s="86"/>
      <c r="AE141" s="86"/>
      <c r="AF141" s="86"/>
      <c r="AG141" s="86"/>
      <c r="AH141" s="86"/>
      <c r="AI141" s="86"/>
      <c r="AJ141" s="86"/>
      <c r="AK141" s="86"/>
      <c r="AL141" s="86"/>
      <c r="AM141" s="86"/>
      <c r="AN141" s="86"/>
      <c r="AO141" s="86"/>
    </row>
    <row r="142" ht="15.75" customHeight="1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137"/>
      <c r="U142" s="85"/>
      <c r="V142" s="85"/>
      <c r="W142" s="86"/>
      <c r="X142" s="86"/>
      <c r="Y142" s="86"/>
      <c r="Z142" s="86"/>
      <c r="AA142" s="86"/>
      <c r="AB142" s="86"/>
      <c r="AC142" s="86"/>
      <c r="AD142" s="86"/>
      <c r="AE142" s="86"/>
      <c r="AF142" s="86"/>
      <c r="AG142" s="86"/>
      <c r="AH142" s="86"/>
      <c r="AI142" s="86"/>
      <c r="AJ142" s="86"/>
      <c r="AK142" s="86"/>
      <c r="AL142" s="86"/>
      <c r="AM142" s="86"/>
      <c r="AN142" s="86"/>
      <c r="AO142" s="86"/>
    </row>
    <row r="143" ht="15.75" customHeight="1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137"/>
      <c r="U143" s="85"/>
      <c r="V143" s="85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</row>
    <row r="144" ht="15.75" customHeight="1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137"/>
      <c r="U144" s="85"/>
      <c r="V144" s="85"/>
      <c r="W144" s="86"/>
      <c r="X144" s="86"/>
      <c r="Y144" s="86"/>
      <c r="Z144" s="86"/>
      <c r="AA144" s="86"/>
      <c r="AB144" s="86"/>
      <c r="AC144" s="86"/>
      <c r="AD144" s="86"/>
      <c r="AE144" s="86"/>
      <c r="AF144" s="86"/>
      <c r="AG144" s="86"/>
      <c r="AH144" s="86"/>
      <c r="AI144" s="86"/>
      <c r="AJ144" s="86"/>
      <c r="AK144" s="86"/>
      <c r="AL144" s="86"/>
      <c r="AM144" s="86"/>
      <c r="AN144" s="86"/>
      <c r="AO144" s="86"/>
    </row>
    <row r="145" ht="15.75" customHeight="1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137"/>
      <c r="U145" s="85"/>
      <c r="V145" s="85"/>
      <c r="W145" s="86"/>
      <c r="X145" s="86"/>
      <c r="Y145" s="86"/>
      <c r="Z145" s="86"/>
      <c r="AA145" s="86"/>
      <c r="AB145" s="86"/>
      <c r="AC145" s="86"/>
      <c r="AD145" s="86"/>
      <c r="AE145" s="86"/>
      <c r="AF145" s="86"/>
      <c r="AG145" s="86"/>
      <c r="AH145" s="86"/>
      <c r="AI145" s="86"/>
      <c r="AJ145" s="86"/>
      <c r="AK145" s="86"/>
      <c r="AL145" s="86"/>
      <c r="AM145" s="86"/>
      <c r="AN145" s="86"/>
      <c r="AO145" s="86"/>
    </row>
    <row r="146" ht="15.75" customHeight="1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137"/>
      <c r="U146" s="85"/>
      <c r="V146" s="85"/>
      <c r="W146" s="86"/>
      <c r="X146" s="86"/>
      <c r="Y146" s="86"/>
      <c r="Z146" s="86"/>
      <c r="AA146" s="86"/>
      <c r="AB146" s="86"/>
      <c r="AC146" s="86"/>
      <c r="AD146" s="86"/>
      <c r="AE146" s="86"/>
      <c r="AF146" s="86"/>
      <c r="AG146" s="86"/>
      <c r="AH146" s="86"/>
      <c r="AI146" s="86"/>
      <c r="AJ146" s="86"/>
      <c r="AK146" s="86"/>
      <c r="AL146" s="86"/>
      <c r="AM146" s="86"/>
      <c r="AN146" s="86"/>
      <c r="AO146" s="86"/>
    </row>
    <row r="147" ht="15.75" customHeight="1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137"/>
      <c r="U147" s="85"/>
      <c r="V147" s="85"/>
      <c r="W147" s="86"/>
      <c r="X147" s="86"/>
      <c r="Y147" s="86"/>
      <c r="Z147" s="86"/>
      <c r="AA147" s="86"/>
      <c r="AB147" s="86"/>
      <c r="AC147" s="86"/>
      <c r="AD147" s="86"/>
      <c r="AE147" s="86"/>
      <c r="AF147" s="86"/>
      <c r="AG147" s="86"/>
      <c r="AH147" s="86"/>
      <c r="AI147" s="86"/>
      <c r="AJ147" s="86"/>
      <c r="AK147" s="86"/>
      <c r="AL147" s="86"/>
      <c r="AM147" s="86"/>
      <c r="AN147" s="86"/>
      <c r="AO147" s="86"/>
    </row>
    <row r="148" ht="15.75" customHeight="1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137"/>
      <c r="U148" s="85"/>
      <c r="V148" s="85"/>
      <c r="W148" s="86"/>
      <c r="X148" s="86"/>
      <c r="Y148" s="86"/>
      <c r="Z148" s="86"/>
      <c r="AA148" s="86"/>
      <c r="AB148" s="86"/>
      <c r="AC148" s="86"/>
      <c r="AD148" s="86"/>
      <c r="AE148" s="86"/>
      <c r="AF148" s="86"/>
      <c r="AG148" s="86"/>
      <c r="AH148" s="86"/>
      <c r="AI148" s="86"/>
      <c r="AJ148" s="86"/>
      <c r="AK148" s="86"/>
      <c r="AL148" s="86"/>
      <c r="AM148" s="86"/>
      <c r="AN148" s="86"/>
      <c r="AO148" s="86"/>
    </row>
    <row r="149" ht="15.75" customHeight="1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137"/>
      <c r="U149" s="85"/>
      <c r="V149" s="85"/>
      <c r="W149" s="86"/>
      <c r="X149" s="86"/>
      <c r="Y149" s="86"/>
      <c r="Z149" s="86"/>
      <c r="AA149" s="86"/>
      <c r="AB149" s="86"/>
      <c r="AC149" s="86"/>
      <c r="AD149" s="86"/>
      <c r="AE149" s="86"/>
      <c r="AF149" s="86"/>
      <c r="AG149" s="86"/>
      <c r="AH149" s="86"/>
      <c r="AI149" s="86"/>
      <c r="AJ149" s="86"/>
      <c r="AK149" s="86"/>
      <c r="AL149" s="86"/>
      <c r="AM149" s="86"/>
      <c r="AN149" s="86"/>
      <c r="AO149" s="86"/>
    </row>
    <row r="150" ht="15.75" customHeight="1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137"/>
      <c r="U150" s="85"/>
      <c r="V150" s="85"/>
      <c r="W150" s="86"/>
      <c r="X150" s="86"/>
      <c r="Y150" s="86"/>
      <c r="Z150" s="86"/>
      <c r="AA150" s="86"/>
      <c r="AB150" s="86"/>
      <c r="AC150" s="86"/>
      <c r="AD150" s="86"/>
      <c r="AE150" s="86"/>
      <c r="AF150" s="86"/>
      <c r="AG150" s="86"/>
      <c r="AH150" s="86"/>
      <c r="AI150" s="86"/>
      <c r="AJ150" s="86"/>
      <c r="AK150" s="86"/>
      <c r="AL150" s="86"/>
      <c r="AM150" s="86"/>
      <c r="AN150" s="86"/>
      <c r="AO150" s="86"/>
    </row>
    <row r="151" ht="15.75" customHeight="1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137"/>
      <c r="U151" s="85"/>
      <c r="V151" s="85"/>
      <c r="W151" s="86"/>
      <c r="X151" s="86"/>
      <c r="Y151" s="86"/>
      <c r="Z151" s="86"/>
      <c r="AA151" s="86"/>
      <c r="AB151" s="86"/>
      <c r="AC151" s="86"/>
      <c r="AD151" s="86"/>
      <c r="AE151" s="86"/>
      <c r="AF151" s="86"/>
      <c r="AG151" s="86"/>
      <c r="AH151" s="86"/>
      <c r="AI151" s="86"/>
      <c r="AJ151" s="86"/>
      <c r="AK151" s="86"/>
      <c r="AL151" s="86"/>
      <c r="AM151" s="86"/>
      <c r="AN151" s="86"/>
      <c r="AO151" s="86"/>
    </row>
    <row r="152" ht="15.75" customHeight="1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137"/>
      <c r="U152" s="85"/>
      <c r="V152" s="85"/>
      <c r="W152" s="86"/>
      <c r="X152" s="86"/>
      <c r="Y152" s="86"/>
      <c r="Z152" s="86"/>
      <c r="AA152" s="86"/>
      <c r="AB152" s="86"/>
      <c r="AC152" s="86"/>
      <c r="AD152" s="86"/>
      <c r="AE152" s="86"/>
      <c r="AF152" s="86"/>
      <c r="AG152" s="86"/>
      <c r="AH152" s="86"/>
      <c r="AI152" s="86"/>
      <c r="AJ152" s="86"/>
      <c r="AK152" s="86"/>
      <c r="AL152" s="86"/>
      <c r="AM152" s="86"/>
      <c r="AN152" s="86"/>
      <c r="AO152" s="86"/>
    </row>
    <row r="153" ht="15.75" customHeight="1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137"/>
      <c r="U153" s="85"/>
      <c r="V153" s="85"/>
      <c r="W153" s="86"/>
      <c r="X153" s="86"/>
      <c r="Y153" s="86"/>
      <c r="Z153" s="86"/>
      <c r="AA153" s="86"/>
      <c r="AB153" s="86"/>
      <c r="AC153" s="86"/>
      <c r="AD153" s="86"/>
      <c r="AE153" s="86"/>
      <c r="AF153" s="86"/>
      <c r="AG153" s="86"/>
      <c r="AH153" s="86"/>
      <c r="AI153" s="86"/>
      <c r="AJ153" s="86"/>
      <c r="AK153" s="86"/>
      <c r="AL153" s="86"/>
      <c r="AM153" s="86"/>
      <c r="AN153" s="86"/>
      <c r="AO153" s="86"/>
    </row>
    <row r="154" ht="15.75" customHeight="1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137"/>
      <c r="U154" s="85"/>
      <c r="V154" s="85"/>
      <c r="W154" s="86"/>
      <c r="X154" s="86"/>
      <c r="Y154" s="86"/>
      <c r="Z154" s="86"/>
      <c r="AA154" s="86"/>
      <c r="AB154" s="86"/>
      <c r="AC154" s="86"/>
      <c r="AD154" s="86"/>
      <c r="AE154" s="86"/>
      <c r="AF154" s="86"/>
      <c r="AG154" s="86"/>
      <c r="AH154" s="86"/>
      <c r="AI154" s="86"/>
      <c r="AJ154" s="86"/>
      <c r="AK154" s="86"/>
      <c r="AL154" s="86"/>
      <c r="AM154" s="86"/>
      <c r="AN154" s="86"/>
      <c r="AO154" s="86"/>
    </row>
    <row r="155" ht="15.75" customHeight="1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137"/>
      <c r="U155" s="85"/>
      <c r="V155" s="85"/>
      <c r="W155" s="86"/>
      <c r="X155" s="86"/>
      <c r="Y155" s="86"/>
      <c r="Z155" s="86"/>
      <c r="AA155" s="86"/>
      <c r="AB155" s="86"/>
      <c r="AC155" s="86"/>
      <c r="AD155" s="86"/>
      <c r="AE155" s="86"/>
      <c r="AF155" s="86"/>
      <c r="AG155" s="86"/>
      <c r="AH155" s="86"/>
      <c r="AI155" s="86"/>
      <c r="AJ155" s="86"/>
      <c r="AK155" s="86"/>
      <c r="AL155" s="86"/>
      <c r="AM155" s="86"/>
      <c r="AN155" s="86"/>
      <c r="AO155" s="86"/>
    </row>
    <row r="156" ht="15.75" customHeight="1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137"/>
      <c r="U156" s="85"/>
      <c r="V156" s="85"/>
      <c r="W156" s="86"/>
      <c r="X156" s="86"/>
      <c r="Y156" s="86"/>
      <c r="Z156" s="86"/>
      <c r="AA156" s="86"/>
      <c r="AB156" s="86"/>
      <c r="AC156" s="86"/>
      <c r="AD156" s="86"/>
      <c r="AE156" s="86"/>
      <c r="AF156" s="86"/>
      <c r="AG156" s="86"/>
      <c r="AH156" s="86"/>
      <c r="AI156" s="86"/>
      <c r="AJ156" s="86"/>
      <c r="AK156" s="86"/>
      <c r="AL156" s="86"/>
      <c r="AM156" s="86"/>
      <c r="AN156" s="86"/>
      <c r="AO156" s="86"/>
    </row>
    <row r="157" ht="15.75" customHeight="1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137"/>
      <c r="U157" s="85"/>
      <c r="V157" s="85"/>
      <c r="W157" s="86"/>
      <c r="X157" s="86"/>
      <c r="Y157" s="86"/>
      <c r="Z157" s="86"/>
      <c r="AA157" s="86"/>
      <c r="AB157" s="86"/>
      <c r="AC157" s="86"/>
      <c r="AD157" s="86"/>
      <c r="AE157" s="86"/>
      <c r="AF157" s="86"/>
      <c r="AG157" s="86"/>
      <c r="AH157" s="86"/>
      <c r="AI157" s="86"/>
      <c r="AJ157" s="86"/>
      <c r="AK157" s="86"/>
      <c r="AL157" s="86"/>
      <c r="AM157" s="86"/>
      <c r="AN157" s="86"/>
      <c r="AO157" s="86"/>
    </row>
    <row r="158" ht="15.75" customHeight="1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137"/>
      <c r="U158" s="85"/>
      <c r="V158" s="85"/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  <c r="AG158" s="86"/>
      <c r="AH158" s="86"/>
      <c r="AI158" s="86"/>
      <c r="AJ158" s="86"/>
      <c r="AK158" s="86"/>
      <c r="AL158" s="86"/>
      <c r="AM158" s="86"/>
      <c r="AN158" s="86"/>
      <c r="AO158" s="86"/>
    </row>
    <row r="159" ht="15.75" customHeight="1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137"/>
      <c r="U159" s="85"/>
      <c r="V159" s="85"/>
      <c r="W159" s="86"/>
      <c r="X159" s="86"/>
      <c r="Y159" s="86"/>
      <c r="Z159" s="86"/>
      <c r="AA159" s="86"/>
      <c r="AB159" s="86"/>
      <c r="AC159" s="86"/>
      <c r="AD159" s="86"/>
      <c r="AE159" s="86"/>
      <c r="AF159" s="86"/>
      <c r="AG159" s="86"/>
      <c r="AH159" s="86"/>
      <c r="AI159" s="86"/>
      <c r="AJ159" s="86"/>
      <c r="AK159" s="86"/>
      <c r="AL159" s="86"/>
      <c r="AM159" s="86"/>
      <c r="AN159" s="86"/>
      <c r="AO159" s="86"/>
    </row>
    <row r="160" ht="15.75" customHeight="1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137"/>
      <c r="U160" s="85"/>
      <c r="V160" s="85"/>
      <c r="W160" s="86"/>
      <c r="X160" s="86"/>
      <c r="Y160" s="86"/>
      <c r="Z160" s="86"/>
      <c r="AA160" s="86"/>
      <c r="AB160" s="86"/>
      <c r="AC160" s="86"/>
      <c r="AD160" s="86"/>
      <c r="AE160" s="86"/>
      <c r="AF160" s="86"/>
      <c r="AG160" s="86"/>
      <c r="AH160" s="86"/>
      <c r="AI160" s="86"/>
      <c r="AJ160" s="86"/>
      <c r="AK160" s="86"/>
      <c r="AL160" s="86"/>
      <c r="AM160" s="86"/>
      <c r="AN160" s="86"/>
      <c r="AO160" s="86"/>
    </row>
    <row r="161" ht="15.75" customHeight="1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137"/>
      <c r="U161" s="85"/>
      <c r="V161" s="85"/>
      <c r="W161" s="86"/>
      <c r="X161" s="86"/>
      <c r="Y161" s="86"/>
      <c r="Z161" s="86"/>
      <c r="AA161" s="86"/>
      <c r="AB161" s="86"/>
      <c r="AC161" s="86"/>
      <c r="AD161" s="86"/>
      <c r="AE161" s="86"/>
      <c r="AF161" s="86"/>
      <c r="AG161" s="86"/>
      <c r="AH161" s="86"/>
      <c r="AI161" s="86"/>
      <c r="AJ161" s="86"/>
      <c r="AK161" s="86"/>
      <c r="AL161" s="86"/>
      <c r="AM161" s="86"/>
      <c r="AN161" s="86"/>
      <c r="AO161" s="86"/>
    </row>
    <row r="162" ht="15.75" customHeight="1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137"/>
      <c r="U162" s="85"/>
      <c r="V162" s="85"/>
      <c r="W162" s="86"/>
      <c r="X162" s="86"/>
      <c r="Y162" s="86"/>
      <c r="Z162" s="86"/>
      <c r="AA162" s="86"/>
      <c r="AB162" s="86"/>
      <c r="AC162" s="86"/>
      <c r="AD162" s="86"/>
      <c r="AE162" s="86"/>
      <c r="AF162" s="86"/>
      <c r="AG162" s="86"/>
      <c r="AH162" s="86"/>
      <c r="AI162" s="86"/>
      <c r="AJ162" s="86"/>
      <c r="AK162" s="86"/>
      <c r="AL162" s="86"/>
      <c r="AM162" s="86"/>
      <c r="AN162" s="86"/>
      <c r="AO162" s="86"/>
    </row>
    <row r="163" ht="15.75" customHeight="1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137"/>
      <c r="U163" s="85"/>
      <c r="V163" s="85"/>
      <c r="W163" s="86"/>
      <c r="X163" s="86"/>
      <c r="Y163" s="86"/>
      <c r="Z163" s="86"/>
      <c r="AA163" s="86"/>
      <c r="AB163" s="86"/>
      <c r="AC163" s="86"/>
      <c r="AD163" s="86"/>
      <c r="AE163" s="86"/>
      <c r="AF163" s="86"/>
      <c r="AG163" s="86"/>
      <c r="AH163" s="86"/>
      <c r="AI163" s="86"/>
      <c r="AJ163" s="86"/>
      <c r="AK163" s="86"/>
      <c r="AL163" s="86"/>
      <c r="AM163" s="86"/>
      <c r="AN163" s="86"/>
      <c r="AO163" s="86"/>
    </row>
    <row r="164" ht="15.75" customHeight="1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137"/>
      <c r="U164" s="85"/>
      <c r="V164" s="85"/>
      <c r="W164" s="86"/>
      <c r="X164" s="86"/>
      <c r="Y164" s="86"/>
      <c r="Z164" s="86"/>
      <c r="AA164" s="86"/>
      <c r="AB164" s="86"/>
      <c r="AC164" s="86"/>
      <c r="AD164" s="86"/>
      <c r="AE164" s="86"/>
      <c r="AF164" s="86"/>
      <c r="AG164" s="86"/>
      <c r="AH164" s="86"/>
      <c r="AI164" s="86"/>
      <c r="AJ164" s="86"/>
      <c r="AK164" s="86"/>
      <c r="AL164" s="86"/>
      <c r="AM164" s="86"/>
      <c r="AN164" s="86"/>
      <c r="AO164" s="86"/>
    </row>
    <row r="165" ht="15.75" customHeight="1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137"/>
      <c r="U165" s="85"/>
      <c r="V165" s="85"/>
      <c r="W165" s="86"/>
      <c r="X165" s="86"/>
      <c r="Y165" s="86"/>
      <c r="Z165" s="86"/>
      <c r="AA165" s="86"/>
      <c r="AB165" s="86"/>
      <c r="AC165" s="86"/>
      <c r="AD165" s="86"/>
      <c r="AE165" s="86"/>
      <c r="AF165" s="86"/>
      <c r="AG165" s="86"/>
      <c r="AH165" s="86"/>
      <c r="AI165" s="86"/>
      <c r="AJ165" s="86"/>
      <c r="AK165" s="86"/>
      <c r="AL165" s="86"/>
      <c r="AM165" s="86"/>
      <c r="AN165" s="86"/>
      <c r="AO165" s="86"/>
    </row>
    <row r="166" ht="15.75" customHeight="1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137"/>
      <c r="U166" s="85"/>
      <c r="V166" s="85"/>
      <c r="W166" s="86"/>
      <c r="X166" s="86"/>
      <c r="Y166" s="86"/>
      <c r="Z166" s="86"/>
      <c r="AA166" s="86"/>
      <c r="AB166" s="86"/>
      <c r="AC166" s="86"/>
      <c r="AD166" s="86"/>
      <c r="AE166" s="86"/>
      <c r="AF166" s="86"/>
      <c r="AG166" s="86"/>
      <c r="AH166" s="86"/>
      <c r="AI166" s="86"/>
      <c r="AJ166" s="86"/>
      <c r="AK166" s="86"/>
      <c r="AL166" s="86"/>
      <c r="AM166" s="86"/>
      <c r="AN166" s="86"/>
      <c r="AO166" s="86"/>
    </row>
    <row r="167" ht="15.75" customHeight="1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137"/>
      <c r="U167" s="85"/>
      <c r="V167" s="85"/>
      <c r="W167" s="86"/>
      <c r="X167" s="86"/>
      <c r="Y167" s="86"/>
      <c r="Z167" s="86"/>
      <c r="AA167" s="86"/>
      <c r="AB167" s="86"/>
      <c r="AC167" s="86"/>
      <c r="AD167" s="86"/>
      <c r="AE167" s="86"/>
      <c r="AF167" s="86"/>
      <c r="AG167" s="86"/>
      <c r="AH167" s="86"/>
      <c r="AI167" s="86"/>
      <c r="AJ167" s="86"/>
      <c r="AK167" s="86"/>
      <c r="AL167" s="86"/>
      <c r="AM167" s="86"/>
      <c r="AN167" s="86"/>
      <c r="AO167" s="86"/>
    </row>
    <row r="168" ht="15.75" customHeight="1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137"/>
      <c r="U168" s="85"/>
      <c r="V168" s="85"/>
      <c r="W168" s="86"/>
      <c r="X168" s="86"/>
      <c r="Y168" s="86"/>
      <c r="Z168" s="86"/>
      <c r="AA168" s="86"/>
      <c r="AB168" s="86"/>
      <c r="AC168" s="86"/>
      <c r="AD168" s="86"/>
      <c r="AE168" s="86"/>
      <c r="AF168" s="86"/>
      <c r="AG168" s="86"/>
      <c r="AH168" s="86"/>
      <c r="AI168" s="86"/>
      <c r="AJ168" s="86"/>
      <c r="AK168" s="86"/>
      <c r="AL168" s="86"/>
      <c r="AM168" s="86"/>
      <c r="AN168" s="86"/>
      <c r="AO168" s="86"/>
    </row>
    <row r="169" ht="15.75" customHeight="1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137"/>
      <c r="U169" s="85"/>
      <c r="V169" s="85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L169" s="86"/>
      <c r="AM169" s="86"/>
      <c r="AN169" s="86"/>
      <c r="AO169" s="86"/>
    </row>
    <row r="170" ht="15.75" customHeight="1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137"/>
      <c r="U170" s="85"/>
      <c r="V170" s="85"/>
      <c r="W170" s="86"/>
      <c r="X170" s="86"/>
      <c r="Y170" s="86"/>
      <c r="Z170" s="86"/>
      <c r="AA170" s="86"/>
      <c r="AB170" s="86"/>
      <c r="AC170" s="86"/>
      <c r="AD170" s="86"/>
      <c r="AE170" s="86"/>
      <c r="AF170" s="86"/>
      <c r="AG170" s="86"/>
      <c r="AH170" s="86"/>
      <c r="AI170" s="86"/>
      <c r="AJ170" s="86"/>
      <c r="AK170" s="86"/>
      <c r="AL170" s="86"/>
      <c r="AM170" s="86"/>
      <c r="AN170" s="86"/>
      <c r="AO170" s="86"/>
    </row>
    <row r="171" ht="15.75" customHeight="1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137"/>
      <c r="U171" s="85"/>
      <c r="V171" s="85"/>
      <c r="W171" s="86"/>
      <c r="X171" s="86"/>
      <c r="Y171" s="86"/>
      <c r="Z171" s="86"/>
      <c r="AA171" s="86"/>
      <c r="AB171" s="86"/>
      <c r="AC171" s="86"/>
      <c r="AD171" s="86"/>
      <c r="AE171" s="86"/>
      <c r="AF171" s="86"/>
      <c r="AG171" s="86"/>
      <c r="AH171" s="86"/>
      <c r="AI171" s="86"/>
      <c r="AJ171" s="86"/>
      <c r="AK171" s="86"/>
      <c r="AL171" s="86"/>
      <c r="AM171" s="86"/>
      <c r="AN171" s="86"/>
      <c r="AO171" s="86"/>
    </row>
    <row r="172" ht="15.75" customHeight="1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137"/>
      <c r="U172" s="85"/>
      <c r="V172" s="85"/>
      <c r="W172" s="86"/>
      <c r="X172" s="86"/>
      <c r="Y172" s="86"/>
      <c r="Z172" s="86"/>
      <c r="AA172" s="86"/>
      <c r="AB172" s="86"/>
      <c r="AC172" s="86"/>
      <c r="AD172" s="86"/>
      <c r="AE172" s="86"/>
      <c r="AF172" s="86"/>
      <c r="AG172" s="86"/>
      <c r="AH172" s="86"/>
      <c r="AI172" s="86"/>
      <c r="AJ172" s="86"/>
      <c r="AK172" s="86"/>
      <c r="AL172" s="86"/>
      <c r="AM172" s="86"/>
      <c r="AN172" s="86"/>
      <c r="AO172" s="86"/>
    </row>
    <row r="173" ht="15.75" customHeight="1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137"/>
      <c r="U173" s="85"/>
      <c r="V173" s="85"/>
      <c r="W173" s="86"/>
      <c r="X173" s="86"/>
      <c r="Y173" s="86"/>
      <c r="Z173" s="86"/>
      <c r="AA173" s="86"/>
      <c r="AB173" s="86"/>
      <c r="AC173" s="86"/>
      <c r="AD173" s="86"/>
      <c r="AE173" s="86"/>
      <c r="AF173" s="86"/>
      <c r="AG173" s="86"/>
      <c r="AH173" s="86"/>
      <c r="AI173" s="86"/>
      <c r="AJ173" s="86"/>
      <c r="AK173" s="86"/>
      <c r="AL173" s="86"/>
      <c r="AM173" s="86"/>
      <c r="AN173" s="86"/>
      <c r="AO173" s="86"/>
    </row>
    <row r="174" ht="15.75" customHeight="1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137"/>
      <c r="U174" s="85"/>
      <c r="V174" s="85"/>
      <c r="W174" s="86"/>
      <c r="X174" s="86"/>
      <c r="Y174" s="86"/>
      <c r="Z174" s="86"/>
      <c r="AA174" s="86"/>
      <c r="AB174" s="86"/>
      <c r="AC174" s="86"/>
      <c r="AD174" s="86"/>
      <c r="AE174" s="86"/>
      <c r="AF174" s="86"/>
      <c r="AG174" s="86"/>
      <c r="AH174" s="86"/>
      <c r="AI174" s="86"/>
      <c r="AJ174" s="86"/>
      <c r="AK174" s="86"/>
      <c r="AL174" s="86"/>
      <c r="AM174" s="86"/>
      <c r="AN174" s="86"/>
      <c r="AO174" s="86"/>
    </row>
    <row r="175" ht="15.75" customHeight="1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137"/>
      <c r="U175" s="85"/>
      <c r="V175" s="85"/>
      <c r="W175" s="86"/>
      <c r="X175" s="86"/>
      <c r="Y175" s="86"/>
      <c r="Z175" s="86"/>
      <c r="AA175" s="86"/>
      <c r="AB175" s="86"/>
      <c r="AC175" s="86"/>
      <c r="AD175" s="86"/>
      <c r="AE175" s="86"/>
      <c r="AF175" s="86"/>
      <c r="AG175" s="86"/>
      <c r="AH175" s="86"/>
      <c r="AI175" s="86"/>
      <c r="AJ175" s="86"/>
      <c r="AK175" s="86"/>
      <c r="AL175" s="86"/>
      <c r="AM175" s="86"/>
      <c r="AN175" s="86"/>
      <c r="AO175" s="86"/>
    </row>
    <row r="176" ht="15.75" customHeight="1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137"/>
      <c r="U176" s="85"/>
      <c r="V176" s="85"/>
      <c r="W176" s="86"/>
      <c r="X176" s="86"/>
      <c r="Y176" s="86"/>
      <c r="Z176" s="86"/>
      <c r="AA176" s="86"/>
      <c r="AB176" s="86"/>
      <c r="AC176" s="86"/>
      <c r="AD176" s="86"/>
      <c r="AE176" s="86"/>
      <c r="AF176" s="86"/>
      <c r="AG176" s="86"/>
      <c r="AH176" s="86"/>
      <c r="AI176" s="86"/>
      <c r="AJ176" s="86"/>
      <c r="AK176" s="86"/>
      <c r="AL176" s="86"/>
      <c r="AM176" s="86"/>
      <c r="AN176" s="86"/>
      <c r="AO176" s="86"/>
    </row>
    <row r="177" ht="15.75" customHeight="1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137"/>
      <c r="U177" s="85"/>
      <c r="V177" s="85"/>
      <c r="W177" s="86"/>
      <c r="X177" s="86"/>
      <c r="Y177" s="86"/>
      <c r="Z177" s="86"/>
      <c r="AA177" s="86"/>
      <c r="AB177" s="86"/>
      <c r="AC177" s="86"/>
      <c r="AD177" s="86"/>
      <c r="AE177" s="86"/>
      <c r="AF177" s="86"/>
      <c r="AG177" s="86"/>
      <c r="AH177" s="86"/>
      <c r="AI177" s="86"/>
      <c r="AJ177" s="86"/>
      <c r="AK177" s="86"/>
      <c r="AL177" s="86"/>
      <c r="AM177" s="86"/>
      <c r="AN177" s="86"/>
      <c r="AO177" s="86"/>
    </row>
    <row r="178" ht="15.75" customHeight="1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137"/>
      <c r="U178" s="85"/>
      <c r="V178" s="85"/>
      <c r="W178" s="86"/>
      <c r="X178" s="86"/>
      <c r="Y178" s="86"/>
      <c r="Z178" s="86"/>
      <c r="AA178" s="86"/>
      <c r="AB178" s="86"/>
      <c r="AC178" s="86"/>
      <c r="AD178" s="86"/>
      <c r="AE178" s="86"/>
      <c r="AF178" s="86"/>
      <c r="AG178" s="86"/>
      <c r="AH178" s="86"/>
      <c r="AI178" s="86"/>
      <c r="AJ178" s="86"/>
      <c r="AK178" s="86"/>
      <c r="AL178" s="86"/>
      <c r="AM178" s="86"/>
      <c r="AN178" s="86"/>
      <c r="AO178" s="86"/>
    </row>
    <row r="179" ht="15.75" customHeight="1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137"/>
      <c r="U179" s="85"/>
      <c r="V179" s="85"/>
      <c r="W179" s="86"/>
      <c r="X179" s="86"/>
      <c r="Y179" s="86"/>
      <c r="Z179" s="86"/>
      <c r="AA179" s="86"/>
      <c r="AB179" s="86"/>
      <c r="AC179" s="86"/>
      <c r="AD179" s="86"/>
      <c r="AE179" s="86"/>
      <c r="AF179" s="86"/>
      <c r="AG179" s="86"/>
      <c r="AH179" s="86"/>
      <c r="AI179" s="86"/>
      <c r="AJ179" s="86"/>
      <c r="AK179" s="86"/>
      <c r="AL179" s="86"/>
      <c r="AM179" s="86"/>
      <c r="AN179" s="86"/>
      <c r="AO179" s="86"/>
    </row>
    <row r="180" ht="15.75" customHeight="1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137"/>
      <c r="U180" s="85"/>
      <c r="V180" s="85"/>
      <c r="W180" s="86"/>
      <c r="X180" s="86"/>
      <c r="Y180" s="86"/>
      <c r="Z180" s="86"/>
      <c r="AA180" s="86"/>
      <c r="AB180" s="86"/>
      <c r="AC180" s="86"/>
      <c r="AD180" s="86"/>
      <c r="AE180" s="86"/>
      <c r="AF180" s="86"/>
      <c r="AG180" s="86"/>
      <c r="AH180" s="86"/>
      <c r="AI180" s="86"/>
      <c r="AJ180" s="86"/>
      <c r="AK180" s="86"/>
      <c r="AL180" s="86"/>
      <c r="AM180" s="86"/>
      <c r="AN180" s="86"/>
      <c r="AO180" s="86"/>
    </row>
    <row r="181" ht="15.75" customHeight="1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137"/>
      <c r="U181" s="85"/>
      <c r="V181" s="85"/>
      <c r="W181" s="86"/>
      <c r="X181" s="86"/>
      <c r="Y181" s="86"/>
      <c r="Z181" s="86"/>
      <c r="AA181" s="86"/>
      <c r="AB181" s="86"/>
      <c r="AC181" s="86"/>
      <c r="AD181" s="86"/>
      <c r="AE181" s="86"/>
      <c r="AF181" s="86"/>
      <c r="AG181" s="86"/>
      <c r="AH181" s="86"/>
      <c r="AI181" s="86"/>
      <c r="AJ181" s="86"/>
      <c r="AK181" s="86"/>
      <c r="AL181" s="86"/>
      <c r="AM181" s="86"/>
      <c r="AN181" s="86"/>
      <c r="AO181" s="86"/>
    </row>
    <row r="182" ht="15.75" customHeight="1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137"/>
      <c r="U182" s="85"/>
      <c r="V182" s="85"/>
      <c r="W182" s="86"/>
      <c r="X182" s="86"/>
      <c r="Y182" s="86"/>
      <c r="Z182" s="86"/>
      <c r="AA182" s="86"/>
      <c r="AB182" s="86"/>
      <c r="AC182" s="86"/>
      <c r="AD182" s="86"/>
      <c r="AE182" s="86"/>
      <c r="AF182" s="86"/>
      <c r="AG182" s="86"/>
      <c r="AH182" s="86"/>
      <c r="AI182" s="86"/>
      <c r="AJ182" s="86"/>
      <c r="AK182" s="86"/>
      <c r="AL182" s="86"/>
      <c r="AM182" s="86"/>
      <c r="AN182" s="86"/>
      <c r="AO182" s="86"/>
    </row>
    <row r="183" ht="15.75" customHeight="1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137"/>
      <c r="U183" s="85"/>
      <c r="V183" s="85"/>
      <c r="W183" s="86"/>
      <c r="X183" s="86"/>
      <c r="Y183" s="86"/>
      <c r="Z183" s="86"/>
      <c r="AA183" s="86"/>
      <c r="AB183" s="86"/>
      <c r="AC183" s="86"/>
      <c r="AD183" s="86"/>
      <c r="AE183" s="86"/>
      <c r="AF183" s="86"/>
      <c r="AG183" s="86"/>
      <c r="AH183" s="86"/>
      <c r="AI183" s="86"/>
      <c r="AJ183" s="86"/>
      <c r="AK183" s="86"/>
      <c r="AL183" s="86"/>
      <c r="AM183" s="86"/>
      <c r="AN183" s="86"/>
      <c r="AO183" s="86"/>
    </row>
    <row r="184" ht="15.75" customHeight="1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137"/>
      <c r="U184" s="85"/>
      <c r="V184" s="85"/>
      <c r="W184" s="86"/>
      <c r="X184" s="86"/>
      <c r="Y184" s="86"/>
      <c r="Z184" s="86"/>
      <c r="AA184" s="86"/>
      <c r="AB184" s="86"/>
      <c r="AC184" s="86"/>
      <c r="AD184" s="86"/>
      <c r="AE184" s="86"/>
      <c r="AF184" s="86"/>
      <c r="AG184" s="86"/>
      <c r="AH184" s="86"/>
      <c r="AI184" s="86"/>
      <c r="AJ184" s="86"/>
      <c r="AK184" s="86"/>
      <c r="AL184" s="86"/>
      <c r="AM184" s="86"/>
      <c r="AN184" s="86"/>
      <c r="AO184" s="86"/>
    </row>
    <row r="185" ht="15.75" customHeight="1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137"/>
      <c r="U185" s="85"/>
      <c r="V185" s="85"/>
      <c r="W185" s="86"/>
      <c r="X185" s="86"/>
      <c r="Y185" s="86"/>
      <c r="Z185" s="86"/>
      <c r="AA185" s="86"/>
      <c r="AB185" s="86"/>
      <c r="AC185" s="86"/>
      <c r="AD185" s="86"/>
      <c r="AE185" s="86"/>
      <c r="AF185" s="86"/>
      <c r="AG185" s="86"/>
      <c r="AH185" s="86"/>
      <c r="AI185" s="86"/>
      <c r="AJ185" s="86"/>
      <c r="AK185" s="86"/>
      <c r="AL185" s="86"/>
      <c r="AM185" s="86"/>
      <c r="AN185" s="86"/>
      <c r="AO185" s="86"/>
    </row>
    <row r="186" ht="15.75" customHeight="1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137"/>
      <c r="U186" s="85"/>
      <c r="V186" s="85"/>
      <c r="W186" s="86"/>
      <c r="X186" s="86"/>
      <c r="Y186" s="86"/>
      <c r="Z186" s="86"/>
      <c r="AA186" s="86"/>
      <c r="AB186" s="86"/>
      <c r="AC186" s="86"/>
      <c r="AD186" s="86"/>
      <c r="AE186" s="86"/>
      <c r="AF186" s="86"/>
      <c r="AG186" s="86"/>
      <c r="AH186" s="86"/>
      <c r="AI186" s="86"/>
      <c r="AJ186" s="86"/>
      <c r="AK186" s="86"/>
      <c r="AL186" s="86"/>
      <c r="AM186" s="86"/>
      <c r="AN186" s="86"/>
      <c r="AO186" s="86"/>
    </row>
    <row r="187" ht="15.75" customHeight="1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137"/>
      <c r="U187" s="85"/>
      <c r="V187" s="85"/>
      <c r="W187" s="86"/>
      <c r="X187" s="86"/>
      <c r="Y187" s="86"/>
      <c r="Z187" s="86"/>
      <c r="AA187" s="86"/>
      <c r="AB187" s="86"/>
      <c r="AC187" s="86"/>
      <c r="AD187" s="86"/>
      <c r="AE187" s="86"/>
      <c r="AF187" s="86"/>
      <c r="AG187" s="86"/>
      <c r="AH187" s="86"/>
      <c r="AI187" s="86"/>
      <c r="AJ187" s="86"/>
      <c r="AK187" s="86"/>
      <c r="AL187" s="86"/>
      <c r="AM187" s="86"/>
      <c r="AN187" s="86"/>
      <c r="AO187" s="86"/>
    </row>
    <row r="188" ht="15.75" customHeight="1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137"/>
      <c r="U188" s="85"/>
      <c r="V188" s="85"/>
      <c r="W188" s="86"/>
      <c r="X188" s="86"/>
      <c r="Y188" s="86"/>
      <c r="Z188" s="86"/>
      <c r="AA188" s="86"/>
      <c r="AB188" s="86"/>
      <c r="AC188" s="86"/>
      <c r="AD188" s="86"/>
      <c r="AE188" s="86"/>
      <c r="AF188" s="86"/>
      <c r="AG188" s="86"/>
      <c r="AH188" s="86"/>
      <c r="AI188" s="86"/>
      <c r="AJ188" s="86"/>
      <c r="AK188" s="86"/>
      <c r="AL188" s="86"/>
      <c r="AM188" s="86"/>
      <c r="AN188" s="86"/>
      <c r="AO188" s="86"/>
    </row>
    <row r="189" ht="15.75" customHeight="1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137"/>
      <c r="U189" s="85"/>
      <c r="V189" s="85"/>
      <c r="W189" s="86"/>
      <c r="X189" s="86"/>
      <c r="Y189" s="86"/>
      <c r="Z189" s="86"/>
      <c r="AA189" s="86"/>
      <c r="AB189" s="86"/>
      <c r="AC189" s="86"/>
      <c r="AD189" s="86"/>
      <c r="AE189" s="86"/>
      <c r="AF189" s="86"/>
      <c r="AG189" s="86"/>
      <c r="AH189" s="86"/>
      <c r="AI189" s="86"/>
      <c r="AJ189" s="86"/>
      <c r="AK189" s="86"/>
      <c r="AL189" s="86"/>
      <c r="AM189" s="86"/>
      <c r="AN189" s="86"/>
      <c r="AO189" s="86"/>
    </row>
    <row r="190" ht="15.75" customHeight="1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137"/>
      <c r="U190" s="85"/>
      <c r="V190" s="85"/>
      <c r="W190" s="86"/>
      <c r="X190" s="86"/>
      <c r="Y190" s="86"/>
      <c r="Z190" s="86"/>
      <c r="AA190" s="86"/>
      <c r="AB190" s="86"/>
      <c r="AC190" s="86"/>
      <c r="AD190" s="86"/>
      <c r="AE190" s="86"/>
      <c r="AF190" s="86"/>
      <c r="AG190" s="86"/>
      <c r="AH190" s="86"/>
      <c r="AI190" s="86"/>
      <c r="AJ190" s="86"/>
      <c r="AK190" s="86"/>
      <c r="AL190" s="86"/>
      <c r="AM190" s="86"/>
      <c r="AN190" s="86"/>
      <c r="AO190" s="86"/>
    </row>
    <row r="191" ht="15.75" customHeight="1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137"/>
      <c r="U191" s="85"/>
      <c r="V191" s="85"/>
      <c r="W191" s="86"/>
      <c r="X191" s="86"/>
      <c r="Y191" s="86"/>
      <c r="Z191" s="86"/>
      <c r="AA191" s="86"/>
      <c r="AB191" s="86"/>
      <c r="AC191" s="86"/>
      <c r="AD191" s="86"/>
      <c r="AE191" s="86"/>
      <c r="AF191" s="86"/>
      <c r="AG191" s="86"/>
      <c r="AH191" s="86"/>
      <c r="AI191" s="86"/>
      <c r="AJ191" s="86"/>
      <c r="AK191" s="86"/>
      <c r="AL191" s="86"/>
      <c r="AM191" s="86"/>
      <c r="AN191" s="86"/>
      <c r="AO191" s="86"/>
    </row>
    <row r="192" ht="15.75" customHeight="1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137"/>
      <c r="U192" s="85"/>
      <c r="V192" s="85"/>
      <c r="W192" s="86"/>
      <c r="X192" s="86"/>
      <c r="Y192" s="86"/>
      <c r="Z192" s="86"/>
      <c r="AA192" s="86"/>
      <c r="AB192" s="86"/>
      <c r="AC192" s="86"/>
      <c r="AD192" s="86"/>
      <c r="AE192" s="86"/>
      <c r="AF192" s="86"/>
      <c r="AG192" s="86"/>
      <c r="AH192" s="86"/>
      <c r="AI192" s="86"/>
      <c r="AJ192" s="86"/>
      <c r="AK192" s="86"/>
      <c r="AL192" s="86"/>
      <c r="AM192" s="86"/>
      <c r="AN192" s="86"/>
      <c r="AO192" s="86"/>
    </row>
    <row r="193" ht="15.75" customHeight="1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137"/>
      <c r="U193" s="85"/>
      <c r="V193" s="85"/>
      <c r="W193" s="86"/>
      <c r="X193" s="86"/>
      <c r="Y193" s="86"/>
      <c r="Z193" s="86"/>
      <c r="AA193" s="86"/>
      <c r="AB193" s="86"/>
      <c r="AC193" s="86"/>
      <c r="AD193" s="86"/>
      <c r="AE193" s="86"/>
      <c r="AF193" s="86"/>
      <c r="AG193" s="86"/>
      <c r="AH193" s="86"/>
      <c r="AI193" s="86"/>
      <c r="AJ193" s="86"/>
      <c r="AK193" s="86"/>
      <c r="AL193" s="86"/>
      <c r="AM193" s="86"/>
      <c r="AN193" s="86"/>
      <c r="AO193" s="86"/>
    </row>
    <row r="194" ht="15.75" customHeight="1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137"/>
      <c r="U194" s="85"/>
      <c r="V194" s="85"/>
      <c r="W194" s="86"/>
      <c r="X194" s="86"/>
      <c r="Y194" s="86"/>
      <c r="Z194" s="86"/>
      <c r="AA194" s="86"/>
      <c r="AB194" s="86"/>
      <c r="AC194" s="86"/>
      <c r="AD194" s="86"/>
      <c r="AE194" s="86"/>
      <c r="AF194" s="86"/>
      <c r="AG194" s="86"/>
      <c r="AH194" s="86"/>
      <c r="AI194" s="86"/>
      <c r="AJ194" s="86"/>
      <c r="AK194" s="86"/>
      <c r="AL194" s="86"/>
      <c r="AM194" s="86"/>
      <c r="AN194" s="86"/>
      <c r="AO194" s="86"/>
    </row>
    <row r="195" ht="15.75" customHeight="1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137"/>
      <c r="U195" s="85"/>
      <c r="V195" s="85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6"/>
      <c r="AH195" s="86"/>
      <c r="AI195" s="86"/>
      <c r="AJ195" s="86"/>
      <c r="AK195" s="86"/>
      <c r="AL195" s="86"/>
      <c r="AM195" s="86"/>
      <c r="AN195" s="86"/>
      <c r="AO195" s="86"/>
    </row>
    <row r="196" ht="15.75" customHeight="1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137"/>
      <c r="U196" s="85"/>
      <c r="V196" s="85"/>
      <c r="W196" s="86"/>
      <c r="X196" s="86"/>
      <c r="Y196" s="86"/>
      <c r="Z196" s="86"/>
      <c r="AA196" s="86"/>
      <c r="AB196" s="86"/>
      <c r="AC196" s="86"/>
      <c r="AD196" s="86"/>
      <c r="AE196" s="86"/>
      <c r="AF196" s="86"/>
      <c r="AG196" s="86"/>
      <c r="AH196" s="86"/>
      <c r="AI196" s="86"/>
      <c r="AJ196" s="86"/>
      <c r="AK196" s="86"/>
      <c r="AL196" s="86"/>
      <c r="AM196" s="86"/>
      <c r="AN196" s="86"/>
      <c r="AO196" s="86"/>
    </row>
    <row r="197" ht="15.75" customHeight="1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137"/>
      <c r="U197" s="85"/>
      <c r="V197" s="85"/>
      <c r="W197" s="86"/>
      <c r="X197" s="86"/>
      <c r="Y197" s="86"/>
      <c r="Z197" s="86"/>
      <c r="AA197" s="86"/>
      <c r="AB197" s="86"/>
      <c r="AC197" s="86"/>
      <c r="AD197" s="86"/>
      <c r="AE197" s="86"/>
      <c r="AF197" s="86"/>
      <c r="AG197" s="86"/>
      <c r="AH197" s="86"/>
      <c r="AI197" s="86"/>
      <c r="AJ197" s="86"/>
      <c r="AK197" s="86"/>
      <c r="AL197" s="86"/>
      <c r="AM197" s="86"/>
      <c r="AN197" s="86"/>
      <c r="AO197" s="86"/>
    </row>
    <row r="198" ht="15.75" customHeight="1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137"/>
      <c r="U198" s="85"/>
      <c r="V198" s="85"/>
      <c r="W198" s="86"/>
      <c r="X198" s="86"/>
      <c r="Y198" s="86"/>
      <c r="Z198" s="86"/>
      <c r="AA198" s="86"/>
      <c r="AB198" s="86"/>
      <c r="AC198" s="86"/>
      <c r="AD198" s="86"/>
      <c r="AE198" s="86"/>
      <c r="AF198" s="86"/>
      <c r="AG198" s="86"/>
      <c r="AH198" s="86"/>
      <c r="AI198" s="86"/>
      <c r="AJ198" s="86"/>
      <c r="AK198" s="86"/>
      <c r="AL198" s="86"/>
      <c r="AM198" s="86"/>
      <c r="AN198" s="86"/>
      <c r="AO198" s="86"/>
    </row>
    <row r="199" ht="15.75" customHeight="1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137"/>
      <c r="U199" s="85"/>
      <c r="V199" s="85"/>
      <c r="W199" s="86"/>
      <c r="X199" s="86"/>
      <c r="Y199" s="86"/>
      <c r="Z199" s="86"/>
      <c r="AA199" s="86"/>
      <c r="AB199" s="86"/>
      <c r="AC199" s="86"/>
      <c r="AD199" s="86"/>
      <c r="AE199" s="86"/>
      <c r="AF199" s="86"/>
      <c r="AG199" s="86"/>
      <c r="AH199" s="86"/>
      <c r="AI199" s="86"/>
      <c r="AJ199" s="86"/>
      <c r="AK199" s="86"/>
      <c r="AL199" s="86"/>
      <c r="AM199" s="86"/>
      <c r="AN199" s="86"/>
      <c r="AO199" s="86"/>
    </row>
    <row r="200" ht="15.75" customHeight="1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137"/>
      <c r="U200" s="85"/>
      <c r="V200" s="85"/>
      <c r="W200" s="86"/>
      <c r="X200" s="86"/>
      <c r="Y200" s="86"/>
      <c r="Z200" s="86"/>
      <c r="AA200" s="86"/>
      <c r="AB200" s="86"/>
      <c r="AC200" s="86"/>
      <c r="AD200" s="86"/>
      <c r="AE200" s="86"/>
      <c r="AF200" s="86"/>
      <c r="AG200" s="86"/>
      <c r="AH200" s="86"/>
      <c r="AI200" s="86"/>
      <c r="AJ200" s="86"/>
      <c r="AK200" s="86"/>
      <c r="AL200" s="86"/>
      <c r="AM200" s="86"/>
      <c r="AN200" s="86"/>
      <c r="AO200" s="86"/>
    </row>
    <row r="201" ht="15.75" customHeight="1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137"/>
      <c r="U201" s="85"/>
      <c r="V201" s="85"/>
      <c r="W201" s="86"/>
      <c r="X201" s="86"/>
      <c r="Y201" s="86"/>
      <c r="Z201" s="86"/>
      <c r="AA201" s="86"/>
      <c r="AB201" s="86"/>
      <c r="AC201" s="86"/>
      <c r="AD201" s="86"/>
      <c r="AE201" s="86"/>
      <c r="AF201" s="86"/>
      <c r="AG201" s="86"/>
      <c r="AH201" s="86"/>
      <c r="AI201" s="86"/>
      <c r="AJ201" s="86"/>
      <c r="AK201" s="86"/>
      <c r="AL201" s="86"/>
      <c r="AM201" s="86"/>
      <c r="AN201" s="86"/>
      <c r="AO201" s="86"/>
    </row>
    <row r="202" ht="15.75" customHeight="1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137"/>
      <c r="U202" s="85"/>
      <c r="V202" s="85"/>
      <c r="W202" s="86"/>
      <c r="X202" s="86"/>
      <c r="Y202" s="86"/>
      <c r="Z202" s="86"/>
      <c r="AA202" s="86"/>
      <c r="AB202" s="86"/>
      <c r="AC202" s="86"/>
      <c r="AD202" s="86"/>
      <c r="AE202" s="86"/>
      <c r="AF202" s="86"/>
      <c r="AG202" s="86"/>
      <c r="AH202" s="86"/>
      <c r="AI202" s="86"/>
      <c r="AJ202" s="86"/>
      <c r="AK202" s="86"/>
      <c r="AL202" s="86"/>
      <c r="AM202" s="86"/>
      <c r="AN202" s="86"/>
      <c r="AO202" s="86"/>
    </row>
    <row r="203" ht="15.75" customHeight="1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137"/>
      <c r="U203" s="85"/>
      <c r="V203" s="85"/>
      <c r="W203" s="86"/>
      <c r="X203" s="86"/>
      <c r="Y203" s="86"/>
      <c r="Z203" s="86"/>
      <c r="AA203" s="86"/>
      <c r="AB203" s="86"/>
      <c r="AC203" s="86"/>
      <c r="AD203" s="86"/>
      <c r="AE203" s="86"/>
      <c r="AF203" s="86"/>
      <c r="AG203" s="86"/>
      <c r="AH203" s="86"/>
      <c r="AI203" s="86"/>
      <c r="AJ203" s="86"/>
      <c r="AK203" s="86"/>
      <c r="AL203" s="86"/>
      <c r="AM203" s="86"/>
      <c r="AN203" s="86"/>
      <c r="AO203" s="86"/>
    </row>
    <row r="204" ht="15.75" customHeight="1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137"/>
      <c r="U204" s="85"/>
      <c r="V204" s="85"/>
      <c r="W204" s="86"/>
      <c r="X204" s="86"/>
      <c r="Y204" s="86"/>
      <c r="Z204" s="86"/>
      <c r="AA204" s="86"/>
      <c r="AB204" s="86"/>
      <c r="AC204" s="86"/>
      <c r="AD204" s="86"/>
      <c r="AE204" s="86"/>
      <c r="AF204" s="86"/>
      <c r="AG204" s="86"/>
      <c r="AH204" s="86"/>
      <c r="AI204" s="86"/>
      <c r="AJ204" s="86"/>
      <c r="AK204" s="86"/>
      <c r="AL204" s="86"/>
      <c r="AM204" s="86"/>
      <c r="AN204" s="86"/>
      <c r="AO204" s="86"/>
    </row>
    <row r="205" ht="15.75" customHeight="1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137"/>
      <c r="U205" s="85"/>
      <c r="V205" s="85"/>
      <c r="W205" s="86"/>
      <c r="X205" s="86"/>
      <c r="Y205" s="86"/>
      <c r="Z205" s="86"/>
      <c r="AA205" s="86"/>
      <c r="AB205" s="86"/>
      <c r="AC205" s="86"/>
      <c r="AD205" s="86"/>
      <c r="AE205" s="86"/>
      <c r="AF205" s="86"/>
      <c r="AG205" s="86"/>
      <c r="AH205" s="86"/>
      <c r="AI205" s="86"/>
      <c r="AJ205" s="86"/>
      <c r="AK205" s="86"/>
      <c r="AL205" s="86"/>
      <c r="AM205" s="86"/>
      <c r="AN205" s="86"/>
      <c r="AO205" s="86"/>
    </row>
    <row r="206" ht="15.75" customHeight="1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137"/>
      <c r="U206" s="85"/>
      <c r="V206" s="85"/>
      <c r="W206" s="86"/>
      <c r="X206" s="86"/>
      <c r="Y206" s="86"/>
      <c r="Z206" s="86"/>
      <c r="AA206" s="86"/>
      <c r="AB206" s="86"/>
      <c r="AC206" s="86"/>
      <c r="AD206" s="86"/>
      <c r="AE206" s="86"/>
      <c r="AF206" s="86"/>
      <c r="AG206" s="86"/>
      <c r="AH206" s="86"/>
      <c r="AI206" s="86"/>
      <c r="AJ206" s="86"/>
      <c r="AK206" s="86"/>
      <c r="AL206" s="86"/>
      <c r="AM206" s="86"/>
      <c r="AN206" s="86"/>
      <c r="AO206" s="86"/>
    </row>
    <row r="207" ht="15.75" customHeight="1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137"/>
      <c r="U207" s="85"/>
      <c r="V207" s="85"/>
      <c r="W207" s="86"/>
      <c r="X207" s="86"/>
      <c r="Y207" s="86"/>
      <c r="Z207" s="86"/>
      <c r="AA207" s="86"/>
      <c r="AB207" s="86"/>
      <c r="AC207" s="86"/>
      <c r="AD207" s="86"/>
      <c r="AE207" s="86"/>
      <c r="AF207" s="86"/>
      <c r="AG207" s="86"/>
      <c r="AH207" s="86"/>
      <c r="AI207" s="86"/>
      <c r="AJ207" s="86"/>
      <c r="AK207" s="86"/>
      <c r="AL207" s="86"/>
      <c r="AM207" s="86"/>
      <c r="AN207" s="86"/>
      <c r="AO207" s="86"/>
    </row>
    <row r="208" ht="15.75" customHeight="1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137"/>
      <c r="U208" s="85"/>
      <c r="V208" s="85"/>
      <c r="W208" s="86"/>
      <c r="X208" s="86"/>
      <c r="Y208" s="86"/>
      <c r="Z208" s="86"/>
      <c r="AA208" s="86"/>
      <c r="AB208" s="86"/>
      <c r="AC208" s="86"/>
      <c r="AD208" s="86"/>
      <c r="AE208" s="86"/>
      <c r="AF208" s="86"/>
      <c r="AG208" s="86"/>
      <c r="AH208" s="86"/>
      <c r="AI208" s="86"/>
      <c r="AJ208" s="86"/>
      <c r="AK208" s="86"/>
      <c r="AL208" s="86"/>
      <c r="AM208" s="86"/>
      <c r="AN208" s="86"/>
      <c r="AO208" s="86"/>
    </row>
    <row r="209" ht="15.75" customHeight="1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137"/>
      <c r="U209" s="85"/>
      <c r="V209" s="85"/>
      <c r="W209" s="86"/>
      <c r="X209" s="86"/>
      <c r="Y209" s="86"/>
      <c r="Z209" s="86"/>
      <c r="AA209" s="86"/>
      <c r="AB209" s="86"/>
      <c r="AC209" s="86"/>
      <c r="AD209" s="86"/>
      <c r="AE209" s="86"/>
      <c r="AF209" s="86"/>
      <c r="AG209" s="86"/>
      <c r="AH209" s="86"/>
      <c r="AI209" s="86"/>
      <c r="AJ209" s="86"/>
      <c r="AK209" s="86"/>
      <c r="AL209" s="86"/>
      <c r="AM209" s="86"/>
      <c r="AN209" s="86"/>
      <c r="AO209" s="86"/>
    </row>
    <row r="210" ht="15.75" customHeight="1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137"/>
      <c r="U210" s="85"/>
      <c r="V210" s="85"/>
      <c r="W210" s="86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</row>
    <row r="211" ht="15.75" customHeight="1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137"/>
      <c r="U211" s="85"/>
      <c r="V211" s="85"/>
      <c r="W211" s="86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</row>
    <row r="212" ht="15.75" customHeight="1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137"/>
      <c r="U212" s="85"/>
      <c r="V212" s="85"/>
      <c r="W212" s="86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</row>
    <row r="213" ht="15.75" customHeight="1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137"/>
      <c r="U213" s="85"/>
      <c r="V213" s="85"/>
      <c r="W213" s="86"/>
      <c r="X213" s="86"/>
      <c r="Y213" s="86"/>
      <c r="Z213" s="86"/>
      <c r="AA213" s="86"/>
      <c r="AB213" s="86"/>
      <c r="AC213" s="86"/>
      <c r="AD213" s="86"/>
      <c r="AE213" s="86"/>
      <c r="AF213" s="86"/>
      <c r="AG213" s="86"/>
      <c r="AH213" s="86"/>
      <c r="AI213" s="86"/>
      <c r="AJ213" s="86"/>
      <c r="AK213" s="86"/>
      <c r="AL213" s="86"/>
      <c r="AM213" s="86"/>
      <c r="AN213" s="86"/>
      <c r="AO213" s="86"/>
    </row>
    <row r="214" ht="15.75" customHeight="1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137"/>
      <c r="U214" s="85"/>
      <c r="V214" s="85"/>
      <c r="W214" s="86"/>
      <c r="X214" s="86"/>
      <c r="Y214" s="86"/>
      <c r="Z214" s="86"/>
      <c r="AA214" s="86"/>
      <c r="AB214" s="86"/>
      <c r="AC214" s="86"/>
      <c r="AD214" s="86"/>
      <c r="AE214" s="86"/>
      <c r="AF214" s="86"/>
      <c r="AG214" s="86"/>
      <c r="AH214" s="86"/>
      <c r="AI214" s="86"/>
      <c r="AJ214" s="86"/>
      <c r="AK214" s="86"/>
      <c r="AL214" s="86"/>
      <c r="AM214" s="86"/>
      <c r="AN214" s="86"/>
      <c r="AO214" s="86"/>
    </row>
    <row r="215" ht="15.75" customHeight="1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137"/>
      <c r="U215" s="85"/>
      <c r="V215" s="85"/>
      <c r="W215" s="86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</row>
    <row r="216" ht="15.75" customHeight="1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137"/>
      <c r="U216" s="85"/>
      <c r="V216" s="85"/>
      <c r="W216" s="86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</row>
    <row r="217" ht="15.75" customHeight="1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137"/>
      <c r="U217" s="86"/>
      <c r="V217" s="86"/>
      <c r="W217" s="86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</row>
    <row r="218" ht="15.75" customHeight="1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137"/>
      <c r="U218" s="86"/>
      <c r="V218" s="86"/>
      <c r="W218" s="86"/>
      <c r="X218" s="86"/>
      <c r="Y218" s="86"/>
      <c r="Z218" s="86"/>
      <c r="AA218" s="86"/>
      <c r="AB218" s="86"/>
      <c r="AC218" s="86"/>
      <c r="AD218" s="86"/>
      <c r="AE218" s="86"/>
      <c r="AF218" s="86"/>
      <c r="AG218" s="86"/>
      <c r="AH218" s="86"/>
      <c r="AI218" s="86"/>
      <c r="AJ218" s="86"/>
      <c r="AK218" s="86"/>
      <c r="AL218" s="86"/>
      <c r="AM218" s="86"/>
      <c r="AN218" s="86"/>
      <c r="AO218" s="86"/>
    </row>
    <row r="219" ht="15.75" customHeight="1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137"/>
      <c r="U219" s="86"/>
      <c r="V219" s="86"/>
      <c r="W219" s="86"/>
      <c r="X219" s="86"/>
      <c r="Y219" s="86"/>
      <c r="Z219" s="86"/>
      <c r="AA219" s="86"/>
      <c r="AB219" s="86"/>
      <c r="AC219" s="86"/>
      <c r="AD219" s="86"/>
      <c r="AE219" s="86"/>
      <c r="AF219" s="86"/>
      <c r="AG219" s="86"/>
      <c r="AH219" s="86"/>
      <c r="AI219" s="86"/>
      <c r="AJ219" s="86"/>
      <c r="AK219" s="86"/>
      <c r="AL219" s="86"/>
      <c r="AM219" s="86"/>
      <c r="AN219" s="86"/>
      <c r="AO219" s="86"/>
    </row>
    <row r="220" ht="15.75" customHeight="1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137"/>
      <c r="U220" s="86"/>
      <c r="V220" s="86"/>
      <c r="W220" s="86"/>
      <c r="X220" s="86"/>
      <c r="Y220" s="86"/>
      <c r="Z220" s="86"/>
      <c r="AA220" s="86"/>
      <c r="AB220" s="86"/>
      <c r="AC220" s="86"/>
      <c r="AD220" s="86"/>
      <c r="AE220" s="86"/>
      <c r="AF220" s="86"/>
      <c r="AG220" s="86"/>
      <c r="AH220" s="86"/>
      <c r="AI220" s="86"/>
      <c r="AJ220" s="86"/>
      <c r="AK220" s="86"/>
      <c r="AL220" s="86"/>
      <c r="AM220" s="86"/>
      <c r="AN220" s="86"/>
      <c r="AO220" s="86"/>
    </row>
    <row r="221" ht="15.75" customHeight="1">
      <c r="A221" s="86"/>
      <c r="B221" s="86"/>
      <c r="C221" s="86"/>
      <c r="D221" s="86"/>
      <c r="E221" s="86"/>
      <c r="F221" s="86"/>
      <c r="G221" s="86"/>
      <c r="H221" s="86"/>
      <c r="I221" s="86"/>
      <c r="J221" s="86"/>
      <c r="K221" s="86"/>
      <c r="L221" s="86"/>
      <c r="M221" s="86"/>
      <c r="N221" s="86"/>
      <c r="O221" s="86"/>
      <c r="P221" s="86"/>
      <c r="Q221" s="86"/>
      <c r="R221" s="86"/>
      <c r="S221" s="86"/>
      <c r="T221" s="137"/>
      <c r="U221" s="86"/>
      <c r="V221" s="86"/>
      <c r="W221" s="86"/>
      <c r="X221" s="86"/>
      <c r="Y221" s="86"/>
      <c r="Z221" s="86"/>
      <c r="AA221" s="86"/>
      <c r="AB221" s="86"/>
      <c r="AC221" s="86"/>
      <c r="AD221" s="86"/>
      <c r="AE221" s="86"/>
      <c r="AF221" s="86"/>
      <c r="AG221" s="86"/>
      <c r="AH221" s="86"/>
      <c r="AI221" s="86"/>
      <c r="AJ221" s="86"/>
      <c r="AK221" s="86"/>
      <c r="AL221" s="86"/>
      <c r="AM221" s="86"/>
      <c r="AN221" s="86"/>
      <c r="AO221" s="86"/>
    </row>
    <row r="222" ht="15.75" customHeight="1">
      <c r="A222" s="86"/>
      <c r="B222" s="86"/>
      <c r="C222" s="86"/>
      <c r="D222" s="86"/>
      <c r="E222" s="86"/>
      <c r="F222" s="86"/>
      <c r="G222" s="86"/>
      <c r="H222" s="86"/>
      <c r="I222" s="86"/>
      <c r="J222" s="86"/>
      <c r="K222" s="86"/>
      <c r="L222" s="86"/>
      <c r="M222" s="86"/>
      <c r="N222" s="86"/>
      <c r="O222" s="86"/>
      <c r="P222" s="86"/>
      <c r="Q222" s="86"/>
      <c r="R222" s="86"/>
      <c r="S222" s="86"/>
      <c r="T222" s="137"/>
      <c r="U222" s="86"/>
      <c r="V222" s="86"/>
      <c r="W222" s="86"/>
      <c r="X222" s="86"/>
      <c r="Y222" s="86"/>
      <c r="Z222" s="86"/>
      <c r="AA222" s="86"/>
      <c r="AB222" s="86"/>
      <c r="AC222" s="86"/>
      <c r="AD222" s="86"/>
      <c r="AE222" s="86"/>
      <c r="AF222" s="86"/>
      <c r="AG222" s="86"/>
      <c r="AH222" s="86"/>
      <c r="AI222" s="86"/>
      <c r="AJ222" s="86"/>
      <c r="AK222" s="86"/>
      <c r="AL222" s="86"/>
      <c r="AM222" s="86"/>
      <c r="AN222" s="86"/>
      <c r="AO222" s="86"/>
    </row>
    <row r="223" ht="15.75" customHeight="1">
      <c r="A223" s="86"/>
      <c r="B223" s="86"/>
      <c r="C223" s="86"/>
      <c r="D223" s="86"/>
      <c r="E223" s="86"/>
      <c r="F223" s="86"/>
      <c r="G223" s="86"/>
      <c r="H223" s="86"/>
      <c r="I223" s="86"/>
      <c r="J223" s="86"/>
      <c r="K223" s="86"/>
      <c r="L223" s="86"/>
      <c r="M223" s="86"/>
      <c r="N223" s="86"/>
      <c r="O223" s="86"/>
      <c r="P223" s="86"/>
      <c r="Q223" s="86"/>
      <c r="R223" s="86"/>
      <c r="S223" s="86"/>
      <c r="T223" s="137"/>
      <c r="U223" s="86"/>
      <c r="V223" s="86"/>
      <c r="W223" s="86"/>
      <c r="X223" s="86"/>
      <c r="Y223" s="86"/>
      <c r="Z223" s="86"/>
      <c r="AA223" s="86"/>
      <c r="AB223" s="86"/>
      <c r="AC223" s="86"/>
      <c r="AD223" s="86"/>
      <c r="AE223" s="86"/>
      <c r="AF223" s="86"/>
      <c r="AG223" s="86"/>
      <c r="AH223" s="86"/>
      <c r="AI223" s="86"/>
      <c r="AJ223" s="86"/>
      <c r="AK223" s="86"/>
      <c r="AL223" s="86"/>
      <c r="AM223" s="86"/>
      <c r="AN223" s="86"/>
      <c r="AO223" s="86"/>
    </row>
    <row r="224" ht="15.75" customHeight="1">
      <c r="A224" s="86"/>
      <c r="M224" s="86"/>
      <c r="N224" s="86"/>
      <c r="O224" s="86"/>
      <c r="P224" s="86"/>
      <c r="Q224" s="86"/>
      <c r="R224" s="86"/>
      <c r="S224" s="86"/>
      <c r="T224" s="137"/>
      <c r="U224" s="86"/>
      <c r="V224" s="86"/>
      <c r="W224" s="86"/>
      <c r="X224" s="86"/>
      <c r="Y224" s="86"/>
      <c r="Z224" s="86"/>
      <c r="AA224" s="86"/>
      <c r="AB224" s="86"/>
      <c r="AC224" s="86"/>
      <c r="AD224" s="86"/>
      <c r="AE224" s="86"/>
      <c r="AF224" s="86"/>
      <c r="AG224" s="86"/>
      <c r="AH224" s="86"/>
      <c r="AI224" s="86"/>
      <c r="AJ224" s="86"/>
      <c r="AK224" s="86"/>
      <c r="AL224" s="86"/>
      <c r="AM224" s="86"/>
      <c r="AN224" s="86"/>
      <c r="AO224" s="86"/>
    </row>
    <row r="225" ht="15.75" customHeight="1">
      <c r="A225" s="86"/>
      <c r="M225" s="86"/>
      <c r="N225" s="86"/>
      <c r="O225" s="86"/>
      <c r="P225" s="86"/>
      <c r="Q225" s="86"/>
      <c r="R225" s="86"/>
      <c r="S225" s="86"/>
      <c r="T225" s="137"/>
      <c r="U225" s="86"/>
      <c r="V225" s="86"/>
      <c r="W225" s="86"/>
      <c r="X225" s="86"/>
      <c r="Y225" s="86"/>
      <c r="Z225" s="86"/>
      <c r="AA225" s="86"/>
      <c r="AB225" s="86"/>
      <c r="AC225" s="86"/>
      <c r="AD225" s="86"/>
      <c r="AE225" s="86"/>
      <c r="AF225" s="86"/>
      <c r="AG225" s="86"/>
      <c r="AH225" s="86"/>
      <c r="AI225" s="86"/>
      <c r="AJ225" s="86"/>
      <c r="AK225" s="86"/>
      <c r="AL225" s="86"/>
      <c r="AM225" s="86"/>
      <c r="AN225" s="86"/>
      <c r="AO225" s="86"/>
    </row>
    <row r="226" ht="15.75" customHeight="1">
      <c r="A226" s="86"/>
      <c r="M226" s="86"/>
      <c r="N226" s="86"/>
      <c r="O226" s="86"/>
      <c r="P226" s="86"/>
      <c r="Q226" s="86"/>
      <c r="R226" s="86"/>
      <c r="S226" s="86"/>
      <c r="T226" s="137"/>
      <c r="U226" s="86"/>
      <c r="V226" s="86"/>
      <c r="W226" s="86"/>
      <c r="X226" s="86"/>
      <c r="Y226" s="86"/>
      <c r="Z226" s="86"/>
      <c r="AA226" s="86"/>
      <c r="AB226" s="86"/>
      <c r="AC226" s="86"/>
      <c r="AD226" s="86"/>
      <c r="AE226" s="86"/>
      <c r="AF226" s="86"/>
      <c r="AG226" s="86"/>
      <c r="AH226" s="86"/>
      <c r="AI226" s="86"/>
      <c r="AJ226" s="86"/>
      <c r="AK226" s="86"/>
      <c r="AL226" s="86"/>
      <c r="AM226" s="86"/>
      <c r="AN226" s="86"/>
      <c r="AO226" s="86"/>
    </row>
    <row r="227" ht="15.75" customHeight="1">
      <c r="T227" s="58"/>
    </row>
    <row r="228" ht="15.75" customHeight="1">
      <c r="T228" s="58"/>
    </row>
    <row r="229" ht="15.75" customHeight="1">
      <c r="T229" s="58"/>
    </row>
    <row r="230" ht="15.75" customHeight="1">
      <c r="T230" s="58"/>
    </row>
    <row r="231" ht="15.75" customHeight="1">
      <c r="T231" s="58"/>
    </row>
    <row r="232" ht="15.75" customHeight="1">
      <c r="T232" s="58"/>
    </row>
    <row r="233" ht="15.75" customHeight="1">
      <c r="T233" s="58"/>
    </row>
    <row r="234" ht="15.75" customHeight="1">
      <c r="T234" s="58"/>
    </row>
    <row r="235" ht="15.75" customHeight="1">
      <c r="T235" s="58"/>
    </row>
    <row r="236" ht="15.75" customHeight="1">
      <c r="T236" s="58"/>
    </row>
    <row r="237" ht="15.75" customHeight="1">
      <c r="T237" s="58"/>
    </row>
    <row r="238" ht="15.75" customHeight="1">
      <c r="T238" s="58"/>
    </row>
    <row r="239" ht="15.75" customHeight="1">
      <c r="T239" s="58"/>
    </row>
    <row r="240" ht="15.75" customHeight="1">
      <c r="T240" s="58"/>
    </row>
    <row r="241" ht="15.75" customHeight="1">
      <c r="T241" s="58"/>
    </row>
    <row r="242" ht="15.75" customHeight="1">
      <c r="T242" s="58"/>
    </row>
    <row r="243" ht="15.75" customHeight="1">
      <c r="T243" s="58"/>
    </row>
    <row r="244" ht="15.75" customHeight="1">
      <c r="T244" s="58"/>
    </row>
    <row r="245" ht="15.75" customHeight="1">
      <c r="T245" s="58"/>
    </row>
    <row r="246" ht="15.75" customHeight="1">
      <c r="T246" s="58"/>
    </row>
    <row r="247" ht="15.75" customHeight="1">
      <c r="T247" s="58"/>
    </row>
    <row r="248" ht="15.75" customHeight="1">
      <c r="T248" s="58"/>
    </row>
    <row r="249" ht="15.75" customHeight="1">
      <c r="T249" s="58"/>
    </row>
    <row r="250" ht="15.75" customHeight="1">
      <c r="T250" s="58"/>
    </row>
    <row r="251" ht="15.75" customHeight="1">
      <c r="T251" s="58"/>
    </row>
    <row r="252" ht="15.75" customHeight="1">
      <c r="T252" s="58"/>
    </row>
    <row r="253" ht="15.75" customHeight="1">
      <c r="T253" s="58"/>
    </row>
    <row r="254" ht="15.75" customHeight="1">
      <c r="T254" s="58"/>
    </row>
    <row r="255" ht="15.75" customHeight="1">
      <c r="T255" s="58"/>
    </row>
    <row r="256" ht="15.75" customHeight="1">
      <c r="T256" s="58"/>
    </row>
    <row r="257" ht="15.75" customHeight="1">
      <c r="T257" s="58"/>
    </row>
    <row r="258" ht="15.75" customHeight="1">
      <c r="T258" s="58"/>
    </row>
    <row r="259" ht="15.75" customHeight="1">
      <c r="T259" s="58"/>
    </row>
    <row r="260" ht="15.75" customHeight="1">
      <c r="T260" s="58"/>
    </row>
    <row r="261" ht="15.75" customHeight="1">
      <c r="T261" s="58"/>
    </row>
    <row r="262" ht="15.75" customHeight="1">
      <c r="T262" s="58"/>
    </row>
    <row r="263" ht="15.75" customHeight="1">
      <c r="T263" s="58"/>
    </row>
    <row r="264" ht="15.75" customHeight="1">
      <c r="T264" s="58"/>
    </row>
    <row r="265" ht="15.75" customHeight="1">
      <c r="T265" s="58"/>
    </row>
    <row r="266" ht="15.75" customHeight="1">
      <c r="T266" s="58"/>
    </row>
    <row r="267" ht="15.75" customHeight="1">
      <c r="T267" s="58"/>
    </row>
    <row r="268" ht="15.75" customHeight="1">
      <c r="T268" s="58"/>
    </row>
    <row r="269" ht="15.75" customHeight="1">
      <c r="T269" s="58"/>
    </row>
    <row r="270" ht="15.75" customHeight="1">
      <c r="T270" s="58"/>
    </row>
    <row r="271" ht="15.75" customHeight="1">
      <c r="T271" s="58"/>
    </row>
    <row r="272" ht="15.75" customHeight="1">
      <c r="T272" s="58"/>
    </row>
    <row r="273" ht="15.75" customHeight="1">
      <c r="T273" s="58"/>
    </row>
    <row r="274" ht="15.75" customHeight="1">
      <c r="T274" s="58"/>
    </row>
    <row r="275" ht="15.75" customHeight="1">
      <c r="T275" s="58"/>
    </row>
    <row r="276" ht="15.75" customHeight="1">
      <c r="T276" s="58"/>
    </row>
    <row r="277" ht="15.75" customHeight="1">
      <c r="T277" s="58"/>
    </row>
    <row r="278" ht="15.75" customHeight="1">
      <c r="T278" s="58"/>
    </row>
    <row r="279" ht="15.75" customHeight="1">
      <c r="T279" s="58"/>
    </row>
    <row r="280" ht="15.75" customHeight="1">
      <c r="T280" s="58"/>
    </row>
    <row r="281" ht="15.75" customHeight="1">
      <c r="T281" s="58"/>
    </row>
    <row r="282" ht="15.75" customHeight="1">
      <c r="T282" s="58"/>
    </row>
    <row r="283" ht="15.75" customHeight="1">
      <c r="T283" s="58"/>
    </row>
    <row r="284" ht="15.75" customHeight="1">
      <c r="T284" s="58"/>
    </row>
    <row r="285" ht="15.75" customHeight="1">
      <c r="T285" s="58"/>
    </row>
    <row r="286" ht="15.75" customHeight="1">
      <c r="T286" s="58"/>
    </row>
    <row r="287" ht="15.75" customHeight="1">
      <c r="T287" s="58"/>
    </row>
    <row r="288" ht="15.75" customHeight="1">
      <c r="T288" s="58"/>
    </row>
    <row r="289" ht="15.75" customHeight="1">
      <c r="T289" s="58"/>
    </row>
    <row r="290" ht="15.75" customHeight="1">
      <c r="T290" s="58"/>
    </row>
    <row r="291" ht="15.75" customHeight="1">
      <c r="T291" s="58"/>
    </row>
    <row r="292" ht="15.75" customHeight="1">
      <c r="T292" s="58"/>
    </row>
    <row r="293" ht="15.75" customHeight="1">
      <c r="T293" s="58"/>
    </row>
    <row r="294" ht="15.75" customHeight="1">
      <c r="T294" s="58"/>
    </row>
    <row r="295" ht="15.75" customHeight="1">
      <c r="T295" s="58"/>
    </row>
    <row r="296" ht="15.75" customHeight="1">
      <c r="T296" s="58"/>
    </row>
    <row r="297" ht="15.75" customHeight="1">
      <c r="T297" s="58"/>
    </row>
    <row r="298" ht="15.75" customHeight="1">
      <c r="T298" s="58"/>
    </row>
    <row r="299" ht="15.75" customHeight="1">
      <c r="T299" s="58"/>
    </row>
    <row r="300" ht="15.75" customHeight="1">
      <c r="T300" s="58"/>
    </row>
    <row r="301" ht="15.75" customHeight="1">
      <c r="T301" s="58"/>
    </row>
    <row r="302" ht="15.75" customHeight="1">
      <c r="T302" s="58"/>
    </row>
    <row r="303" ht="15.75" customHeight="1">
      <c r="T303" s="58"/>
    </row>
    <row r="304" ht="15.75" customHeight="1">
      <c r="T304" s="58"/>
    </row>
    <row r="305" ht="15.75" customHeight="1">
      <c r="T305" s="58"/>
    </row>
    <row r="306" ht="15.75" customHeight="1">
      <c r="T306" s="58"/>
    </row>
    <row r="307" ht="15.75" customHeight="1">
      <c r="T307" s="58"/>
    </row>
    <row r="308" ht="15.75" customHeight="1">
      <c r="T308" s="58"/>
    </row>
    <row r="309" ht="15.75" customHeight="1">
      <c r="T309" s="58"/>
    </row>
    <row r="310" ht="15.75" customHeight="1">
      <c r="T310" s="58"/>
    </row>
    <row r="311" ht="15.75" customHeight="1">
      <c r="T311" s="58"/>
    </row>
    <row r="312" ht="15.75" customHeight="1">
      <c r="T312" s="58"/>
    </row>
    <row r="313" ht="15.75" customHeight="1">
      <c r="T313" s="58"/>
    </row>
    <row r="314" ht="15.75" customHeight="1">
      <c r="T314" s="58"/>
    </row>
    <row r="315" ht="15.75" customHeight="1">
      <c r="T315" s="58"/>
    </row>
    <row r="316" ht="15.75" customHeight="1">
      <c r="T316" s="58"/>
    </row>
    <row r="317" ht="15.75" customHeight="1">
      <c r="T317" s="58"/>
    </row>
    <row r="318" ht="15.75" customHeight="1">
      <c r="T318" s="58"/>
    </row>
    <row r="319" ht="15.75" customHeight="1">
      <c r="T319" s="58"/>
    </row>
    <row r="320" ht="15.75" customHeight="1">
      <c r="T320" s="58"/>
    </row>
    <row r="321" ht="15.75" customHeight="1">
      <c r="T321" s="58"/>
    </row>
    <row r="322" ht="15.75" customHeight="1">
      <c r="T322" s="58"/>
    </row>
    <row r="323" ht="15.75" customHeight="1">
      <c r="T323" s="58"/>
    </row>
    <row r="324" ht="15.75" customHeight="1">
      <c r="T324" s="58"/>
    </row>
    <row r="325" ht="15.75" customHeight="1">
      <c r="T325" s="58"/>
    </row>
    <row r="326" ht="15.75" customHeight="1">
      <c r="T326" s="58"/>
    </row>
    <row r="327" ht="15.75" customHeight="1">
      <c r="T327" s="58"/>
    </row>
    <row r="328" ht="15.75" customHeight="1">
      <c r="T328" s="58"/>
    </row>
    <row r="329" ht="15.75" customHeight="1">
      <c r="T329" s="58"/>
    </row>
    <row r="330" ht="15.75" customHeight="1">
      <c r="T330" s="58"/>
    </row>
    <row r="331" ht="15.75" customHeight="1">
      <c r="T331" s="58"/>
    </row>
    <row r="332" ht="15.75" customHeight="1">
      <c r="T332" s="58"/>
    </row>
    <row r="333" ht="15.75" customHeight="1">
      <c r="T333" s="58"/>
    </row>
    <row r="334" ht="15.75" customHeight="1">
      <c r="T334" s="58"/>
    </row>
    <row r="335" ht="15.75" customHeight="1">
      <c r="T335" s="58"/>
    </row>
    <row r="336" ht="15.75" customHeight="1">
      <c r="T336" s="58"/>
    </row>
    <row r="337" ht="15.75" customHeight="1">
      <c r="T337" s="58"/>
    </row>
    <row r="338" ht="15.75" customHeight="1">
      <c r="T338" s="58"/>
    </row>
    <row r="339" ht="15.75" customHeight="1">
      <c r="T339" s="58"/>
    </row>
    <row r="340" ht="15.75" customHeight="1">
      <c r="T340" s="58"/>
    </row>
    <row r="341" ht="15.75" customHeight="1">
      <c r="T341" s="58"/>
    </row>
    <row r="342" ht="15.75" customHeight="1">
      <c r="T342" s="58"/>
    </row>
    <row r="343" ht="15.75" customHeight="1">
      <c r="T343" s="58"/>
    </row>
    <row r="344" ht="15.75" customHeight="1">
      <c r="T344" s="58"/>
    </row>
    <row r="345" ht="15.75" customHeight="1">
      <c r="T345" s="58"/>
    </row>
    <row r="346" ht="15.75" customHeight="1">
      <c r="T346" s="58"/>
    </row>
    <row r="347" ht="15.75" customHeight="1">
      <c r="T347" s="58"/>
    </row>
    <row r="348" ht="15.75" customHeight="1">
      <c r="T348" s="58"/>
    </row>
    <row r="349" ht="15.75" customHeight="1">
      <c r="T349" s="58"/>
    </row>
    <row r="350" ht="15.75" customHeight="1">
      <c r="T350" s="58"/>
    </row>
    <row r="351" ht="15.75" customHeight="1">
      <c r="T351" s="58"/>
    </row>
    <row r="352" ht="15.75" customHeight="1">
      <c r="T352" s="58"/>
    </row>
    <row r="353" ht="15.75" customHeight="1">
      <c r="T353" s="58"/>
    </row>
    <row r="354" ht="15.75" customHeight="1">
      <c r="T354" s="58"/>
    </row>
    <row r="355" ht="15.75" customHeight="1">
      <c r="T355" s="58"/>
    </row>
    <row r="356" ht="15.75" customHeight="1">
      <c r="T356" s="58"/>
    </row>
    <row r="357" ht="15.75" customHeight="1">
      <c r="T357" s="58"/>
    </row>
    <row r="358" ht="15.75" customHeight="1">
      <c r="T358" s="58"/>
    </row>
    <row r="359" ht="15.75" customHeight="1">
      <c r="T359" s="58"/>
    </row>
    <row r="360" ht="15.75" customHeight="1">
      <c r="T360" s="58"/>
    </row>
    <row r="361" ht="15.75" customHeight="1">
      <c r="T361" s="58"/>
    </row>
    <row r="362" ht="15.75" customHeight="1">
      <c r="T362" s="58"/>
    </row>
    <row r="363" ht="15.75" customHeight="1">
      <c r="T363" s="58"/>
    </row>
    <row r="364" ht="15.75" customHeight="1">
      <c r="T364" s="58"/>
    </row>
    <row r="365" ht="15.75" customHeight="1">
      <c r="T365" s="58"/>
    </row>
    <row r="366" ht="15.75" customHeight="1">
      <c r="T366" s="58"/>
    </row>
    <row r="367" ht="15.75" customHeight="1">
      <c r="T367" s="58"/>
    </row>
    <row r="368" ht="15.75" customHeight="1">
      <c r="T368" s="58"/>
    </row>
    <row r="369" ht="15.75" customHeight="1">
      <c r="T369" s="58"/>
    </row>
    <row r="370" ht="15.75" customHeight="1">
      <c r="T370" s="58"/>
    </row>
    <row r="371" ht="15.75" customHeight="1">
      <c r="T371" s="58"/>
    </row>
    <row r="372" ht="15.75" customHeight="1">
      <c r="T372" s="58"/>
    </row>
    <row r="373" ht="15.75" customHeight="1">
      <c r="T373" s="58"/>
    </row>
    <row r="374" ht="15.75" customHeight="1">
      <c r="T374" s="58"/>
    </row>
    <row r="375" ht="15.75" customHeight="1">
      <c r="T375" s="58"/>
    </row>
    <row r="376" ht="15.75" customHeight="1">
      <c r="T376" s="58"/>
    </row>
    <row r="377" ht="15.75" customHeight="1">
      <c r="T377" s="58"/>
    </row>
    <row r="378" ht="15.75" customHeight="1">
      <c r="T378" s="58"/>
    </row>
    <row r="379" ht="15.75" customHeight="1">
      <c r="T379" s="58"/>
    </row>
    <row r="380" ht="15.75" customHeight="1">
      <c r="T380" s="58"/>
    </row>
    <row r="381" ht="15.75" customHeight="1">
      <c r="T381" s="58"/>
    </row>
    <row r="382" ht="15.75" customHeight="1">
      <c r="T382" s="58"/>
    </row>
    <row r="383" ht="15.75" customHeight="1">
      <c r="T383" s="58"/>
    </row>
    <row r="384" ht="15.75" customHeight="1">
      <c r="T384" s="58"/>
    </row>
    <row r="385" ht="15.75" customHeight="1">
      <c r="T385" s="58"/>
    </row>
    <row r="386" ht="15.75" customHeight="1">
      <c r="T386" s="58"/>
    </row>
    <row r="387" ht="15.75" customHeight="1">
      <c r="T387" s="58"/>
    </row>
    <row r="388" ht="15.75" customHeight="1">
      <c r="T388" s="58"/>
    </row>
    <row r="389" ht="15.75" customHeight="1">
      <c r="T389" s="58"/>
    </row>
    <row r="390" ht="15.75" customHeight="1">
      <c r="T390" s="58"/>
    </row>
    <row r="391" ht="15.75" customHeight="1">
      <c r="T391" s="58"/>
    </row>
    <row r="392" ht="15.75" customHeight="1">
      <c r="T392" s="58"/>
    </row>
    <row r="393" ht="15.75" customHeight="1">
      <c r="T393" s="58"/>
    </row>
    <row r="394" ht="15.75" customHeight="1">
      <c r="T394" s="58"/>
    </row>
    <row r="395" ht="15.75" customHeight="1">
      <c r="T395" s="58"/>
    </row>
    <row r="396" ht="15.75" customHeight="1">
      <c r="T396" s="58"/>
    </row>
    <row r="397" ht="15.75" customHeight="1">
      <c r="T397" s="58"/>
    </row>
    <row r="398" ht="15.75" customHeight="1">
      <c r="T398" s="58"/>
    </row>
    <row r="399" ht="15.75" customHeight="1">
      <c r="T399" s="58"/>
    </row>
    <row r="400" ht="15.75" customHeight="1">
      <c r="T400" s="58"/>
    </row>
    <row r="401" ht="15.75" customHeight="1">
      <c r="T401" s="58"/>
    </row>
    <row r="402" ht="15.75" customHeight="1">
      <c r="T402" s="58"/>
    </row>
    <row r="403" ht="15.75" customHeight="1">
      <c r="T403" s="58"/>
    </row>
    <row r="404" ht="15.75" customHeight="1">
      <c r="T404" s="58"/>
    </row>
    <row r="405" ht="15.75" customHeight="1">
      <c r="T405" s="58"/>
    </row>
    <row r="406" ht="15.75" customHeight="1">
      <c r="T406" s="58"/>
    </row>
    <row r="407" ht="15.75" customHeight="1">
      <c r="T407" s="58"/>
    </row>
    <row r="408" ht="15.75" customHeight="1">
      <c r="T408" s="58"/>
    </row>
    <row r="409" ht="15.75" customHeight="1">
      <c r="T409" s="58"/>
    </row>
    <row r="410" ht="15.75" customHeight="1">
      <c r="T410" s="58"/>
    </row>
    <row r="411" ht="15.75" customHeight="1">
      <c r="T411" s="58"/>
    </row>
    <row r="412" ht="15.75" customHeight="1">
      <c r="T412" s="58"/>
    </row>
    <row r="413" ht="15.75" customHeight="1">
      <c r="T413" s="58"/>
    </row>
    <row r="414" ht="15.75" customHeight="1">
      <c r="T414" s="58"/>
    </row>
    <row r="415" ht="15.75" customHeight="1">
      <c r="T415" s="58"/>
    </row>
    <row r="416" ht="15.75" customHeight="1">
      <c r="T416" s="58"/>
    </row>
    <row r="417" ht="15.75" customHeight="1">
      <c r="T417" s="58"/>
    </row>
    <row r="418" ht="15.75" customHeight="1">
      <c r="T418" s="58"/>
    </row>
    <row r="419" ht="15.75" customHeight="1">
      <c r="T419" s="58"/>
    </row>
    <row r="420" ht="15.75" customHeight="1">
      <c r="T420" s="58"/>
    </row>
    <row r="421" ht="15.75" customHeight="1">
      <c r="T421" s="58"/>
    </row>
    <row r="422" ht="15.75" customHeight="1">
      <c r="T422" s="58"/>
    </row>
    <row r="423" ht="15.75" customHeight="1">
      <c r="T423" s="58"/>
    </row>
    <row r="424" ht="15.75" customHeight="1">
      <c r="T424" s="58"/>
    </row>
    <row r="425" ht="15.75" customHeight="1">
      <c r="T425" s="58"/>
    </row>
    <row r="426" ht="15.75" customHeight="1">
      <c r="T426" s="58"/>
    </row>
    <row r="427" ht="15.75" customHeight="1">
      <c r="T427" s="58"/>
    </row>
    <row r="428" ht="15.75" customHeight="1">
      <c r="T428" s="58"/>
    </row>
    <row r="429" ht="15.75" customHeight="1">
      <c r="T429" s="58"/>
    </row>
    <row r="430" ht="15.75" customHeight="1">
      <c r="T430" s="58"/>
    </row>
    <row r="431" ht="15.75" customHeight="1">
      <c r="T431" s="58"/>
    </row>
    <row r="432" ht="15.75" customHeight="1">
      <c r="T432" s="58"/>
    </row>
    <row r="433" ht="15.75" customHeight="1">
      <c r="T433" s="58"/>
    </row>
    <row r="434" ht="15.75" customHeight="1">
      <c r="T434" s="58"/>
    </row>
    <row r="435" ht="15.75" customHeight="1">
      <c r="T435" s="58"/>
    </row>
    <row r="436" ht="15.75" customHeight="1">
      <c r="T436" s="58"/>
    </row>
    <row r="437" ht="15.75" customHeight="1">
      <c r="T437" s="58"/>
    </row>
    <row r="438" ht="15.75" customHeight="1">
      <c r="T438" s="58"/>
    </row>
    <row r="439" ht="15.75" customHeight="1">
      <c r="T439" s="58"/>
    </row>
    <row r="440" ht="15.75" customHeight="1">
      <c r="T440" s="58"/>
    </row>
    <row r="441" ht="15.75" customHeight="1">
      <c r="T441" s="58"/>
    </row>
    <row r="442" ht="15.75" customHeight="1">
      <c r="T442" s="58"/>
    </row>
    <row r="443" ht="15.75" customHeight="1">
      <c r="T443" s="58"/>
    </row>
    <row r="444" ht="15.75" customHeight="1">
      <c r="T444" s="58"/>
    </row>
    <row r="445" ht="15.75" customHeight="1">
      <c r="T445" s="58"/>
    </row>
    <row r="446" ht="15.75" customHeight="1">
      <c r="T446" s="58"/>
    </row>
    <row r="447" ht="15.75" customHeight="1">
      <c r="T447" s="58"/>
    </row>
    <row r="448" ht="15.75" customHeight="1">
      <c r="T448" s="58"/>
    </row>
    <row r="449" ht="15.75" customHeight="1">
      <c r="T449" s="58"/>
    </row>
    <row r="450" ht="15.75" customHeight="1">
      <c r="T450" s="58"/>
    </row>
    <row r="451" ht="15.75" customHeight="1">
      <c r="T451" s="58"/>
    </row>
    <row r="452" ht="15.75" customHeight="1">
      <c r="T452" s="58"/>
    </row>
    <row r="453" ht="15.75" customHeight="1">
      <c r="T453" s="58"/>
    </row>
    <row r="454" ht="15.75" customHeight="1">
      <c r="T454" s="58"/>
    </row>
    <row r="455" ht="15.75" customHeight="1">
      <c r="T455" s="58"/>
    </row>
    <row r="456" ht="15.75" customHeight="1">
      <c r="T456" s="58"/>
    </row>
    <row r="457" ht="15.75" customHeight="1">
      <c r="T457" s="58"/>
    </row>
    <row r="458" ht="15.75" customHeight="1">
      <c r="T458" s="58"/>
    </row>
    <row r="459" ht="15.75" customHeight="1">
      <c r="T459" s="58"/>
    </row>
    <row r="460" ht="15.75" customHeight="1">
      <c r="T460" s="58"/>
    </row>
    <row r="461" ht="15.75" customHeight="1">
      <c r="T461" s="58"/>
    </row>
    <row r="462" ht="15.75" customHeight="1">
      <c r="T462" s="58"/>
    </row>
    <row r="463" ht="15.75" customHeight="1">
      <c r="T463" s="58"/>
    </row>
    <row r="464" ht="15.75" customHeight="1">
      <c r="T464" s="58"/>
    </row>
    <row r="465" ht="15.75" customHeight="1">
      <c r="T465" s="58"/>
    </row>
    <row r="466" ht="15.75" customHeight="1">
      <c r="T466" s="58"/>
    </row>
    <row r="467" ht="15.75" customHeight="1">
      <c r="T467" s="58"/>
    </row>
    <row r="468" ht="15.75" customHeight="1">
      <c r="T468" s="58"/>
    </row>
    <row r="469" ht="15.75" customHeight="1">
      <c r="T469" s="58"/>
    </row>
    <row r="470" ht="15.75" customHeight="1">
      <c r="T470" s="58"/>
    </row>
    <row r="471" ht="15.75" customHeight="1">
      <c r="T471" s="58"/>
    </row>
    <row r="472" ht="15.75" customHeight="1">
      <c r="T472" s="58"/>
    </row>
    <row r="473" ht="15.75" customHeight="1">
      <c r="T473" s="58"/>
    </row>
    <row r="474" ht="15.75" customHeight="1">
      <c r="T474" s="58"/>
    </row>
    <row r="475" ht="15.75" customHeight="1">
      <c r="T475" s="58"/>
    </row>
    <row r="476" ht="15.75" customHeight="1">
      <c r="T476" s="58"/>
    </row>
    <row r="477" ht="15.75" customHeight="1">
      <c r="T477" s="58"/>
    </row>
    <row r="478" ht="15.75" customHeight="1">
      <c r="T478" s="58"/>
    </row>
    <row r="479" ht="15.75" customHeight="1">
      <c r="T479" s="58"/>
    </row>
    <row r="480" ht="15.75" customHeight="1">
      <c r="T480" s="58"/>
    </row>
    <row r="481" ht="15.75" customHeight="1">
      <c r="T481" s="58"/>
    </row>
    <row r="482" ht="15.75" customHeight="1">
      <c r="T482" s="58"/>
    </row>
    <row r="483" ht="15.75" customHeight="1">
      <c r="T483" s="58"/>
    </row>
    <row r="484" ht="15.75" customHeight="1">
      <c r="T484" s="58"/>
    </row>
    <row r="485" ht="15.75" customHeight="1">
      <c r="T485" s="58"/>
    </row>
    <row r="486" ht="15.75" customHeight="1">
      <c r="T486" s="58"/>
    </row>
    <row r="487" ht="15.75" customHeight="1">
      <c r="T487" s="58"/>
    </row>
    <row r="488" ht="15.75" customHeight="1">
      <c r="T488" s="58"/>
    </row>
    <row r="489" ht="15.75" customHeight="1">
      <c r="T489" s="58"/>
    </row>
    <row r="490" ht="15.75" customHeight="1">
      <c r="T490" s="58"/>
    </row>
    <row r="491" ht="15.75" customHeight="1">
      <c r="T491" s="58"/>
    </row>
    <row r="492" ht="15.75" customHeight="1">
      <c r="T492" s="58"/>
    </row>
    <row r="493" ht="15.75" customHeight="1">
      <c r="T493" s="58"/>
    </row>
    <row r="494" ht="15.75" customHeight="1">
      <c r="T494" s="58"/>
    </row>
    <row r="495" ht="15.75" customHeight="1">
      <c r="T495" s="58"/>
    </row>
    <row r="496" ht="15.75" customHeight="1">
      <c r="T496" s="58"/>
    </row>
    <row r="497" ht="15.75" customHeight="1">
      <c r="T497" s="58"/>
    </row>
    <row r="498" ht="15.75" customHeight="1">
      <c r="T498" s="58"/>
    </row>
    <row r="499" ht="15.75" customHeight="1">
      <c r="T499" s="58"/>
    </row>
    <row r="500" ht="15.75" customHeight="1">
      <c r="T500" s="58"/>
    </row>
    <row r="501" ht="15.75" customHeight="1">
      <c r="T501" s="58"/>
    </row>
    <row r="502" ht="15.75" customHeight="1">
      <c r="T502" s="58"/>
    </row>
    <row r="503" ht="15.75" customHeight="1">
      <c r="T503" s="58"/>
    </row>
    <row r="504" ht="15.75" customHeight="1">
      <c r="T504" s="58"/>
    </row>
    <row r="505" ht="15.75" customHeight="1">
      <c r="T505" s="58"/>
    </row>
    <row r="506" ht="15.75" customHeight="1">
      <c r="T506" s="58"/>
    </row>
    <row r="507" ht="15.75" customHeight="1">
      <c r="T507" s="58"/>
    </row>
    <row r="508" ht="15.75" customHeight="1">
      <c r="T508" s="58"/>
    </row>
    <row r="509" ht="15.75" customHeight="1">
      <c r="T509" s="58"/>
    </row>
    <row r="510" ht="15.75" customHeight="1">
      <c r="T510" s="58"/>
    </row>
    <row r="511" ht="15.75" customHeight="1">
      <c r="T511" s="58"/>
    </row>
    <row r="512" ht="15.75" customHeight="1">
      <c r="T512" s="58"/>
    </row>
    <row r="513" ht="15.75" customHeight="1">
      <c r="T513" s="58"/>
    </row>
    <row r="514" ht="15.75" customHeight="1">
      <c r="T514" s="58"/>
    </row>
    <row r="515" ht="15.75" customHeight="1">
      <c r="T515" s="58"/>
    </row>
    <row r="516" ht="15.75" customHeight="1">
      <c r="T516" s="58"/>
    </row>
    <row r="517" ht="15.75" customHeight="1">
      <c r="T517" s="58"/>
    </row>
    <row r="518" ht="15.75" customHeight="1">
      <c r="T518" s="58"/>
    </row>
    <row r="519" ht="15.75" customHeight="1">
      <c r="T519" s="58"/>
    </row>
    <row r="520" ht="15.75" customHeight="1">
      <c r="T520" s="58"/>
    </row>
    <row r="521" ht="15.75" customHeight="1">
      <c r="T521" s="58"/>
    </row>
    <row r="522" ht="15.75" customHeight="1">
      <c r="T522" s="58"/>
    </row>
    <row r="523" ht="15.75" customHeight="1">
      <c r="T523" s="58"/>
    </row>
    <row r="524" ht="15.75" customHeight="1">
      <c r="T524" s="58"/>
    </row>
    <row r="525" ht="15.75" customHeight="1">
      <c r="T525" s="58"/>
    </row>
    <row r="526" ht="15.75" customHeight="1">
      <c r="T526" s="58"/>
    </row>
    <row r="527" ht="15.75" customHeight="1">
      <c r="T527" s="58"/>
    </row>
    <row r="528" ht="15.75" customHeight="1">
      <c r="T528" s="58"/>
    </row>
    <row r="529" ht="15.75" customHeight="1">
      <c r="T529" s="58"/>
    </row>
    <row r="530" ht="15.75" customHeight="1">
      <c r="T530" s="58"/>
    </row>
    <row r="531" ht="15.75" customHeight="1">
      <c r="T531" s="58"/>
    </row>
    <row r="532" ht="15.75" customHeight="1">
      <c r="T532" s="58"/>
    </row>
    <row r="533" ht="15.75" customHeight="1">
      <c r="T533" s="58"/>
    </row>
    <row r="534" ht="15.75" customHeight="1">
      <c r="T534" s="58"/>
    </row>
    <row r="535" ht="15.75" customHeight="1">
      <c r="T535" s="58"/>
    </row>
    <row r="536" ht="15.75" customHeight="1">
      <c r="T536" s="58"/>
    </row>
    <row r="537" ht="15.75" customHeight="1">
      <c r="T537" s="58"/>
    </row>
    <row r="538" ht="15.75" customHeight="1">
      <c r="T538" s="58"/>
    </row>
    <row r="539" ht="15.75" customHeight="1">
      <c r="T539" s="58"/>
    </row>
    <row r="540" ht="15.75" customHeight="1">
      <c r="T540" s="58"/>
    </row>
    <row r="541" ht="15.75" customHeight="1">
      <c r="T541" s="58"/>
    </row>
    <row r="542" ht="15.75" customHeight="1">
      <c r="T542" s="58"/>
    </row>
    <row r="543" ht="15.75" customHeight="1">
      <c r="T543" s="58"/>
    </row>
    <row r="544" ht="15.75" customHeight="1">
      <c r="T544" s="58"/>
    </row>
    <row r="545" ht="15.75" customHeight="1">
      <c r="T545" s="58"/>
    </row>
    <row r="546" ht="15.75" customHeight="1">
      <c r="T546" s="58"/>
    </row>
    <row r="547" ht="15.75" customHeight="1">
      <c r="T547" s="58"/>
    </row>
    <row r="548" ht="15.75" customHeight="1">
      <c r="T548" s="58"/>
    </row>
    <row r="549" ht="15.75" customHeight="1">
      <c r="T549" s="58"/>
    </row>
    <row r="550" ht="15.75" customHeight="1">
      <c r="T550" s="58"/>
    </row>
    <row r="551" ht="15.75" customHeight="1">
      <c r="T551" s="58"/>
    </row>
    <row r="552" ht="15.75" customHeight="1">
      <c r="T552" s="58"/>
    </row>
    <row r="553" ht="15.75" customHeight="1">
      <c r="T553" s="58"/>
    </row>
    <row r="554" ht="15.75" customHeight="1">
      <c r="T554" s="58"/>
    </row>
    <row r="555" ht="15.75" customHeight="1">
      <c r="T555" s="58"/>
    </row>
    <row r="556" ht="15.75" customHeight="1">
      <c r="T556" s="58"/>
    </row>
    <row r="557" ht="15.75" customHeight="1">
      <c r="T557" s="58"/>
    </row>
    <row r="558" ht="15.75" customHeight="1">
      <c r="T558" s="58"/>
    </row>
    <row r="559" ht="15.75" customHeight="1">
      <c r="T559" s="58"/>
    </row>
    <row r="560" ht="15.75" customHeight="1">
      <c r="T560" s="58"/>
    </row>
    <row r="561" ht="15.75" customHeight="1">
      <c r="T561" s="58"/>
    </row>
    <row r="562" ht="15.75" customHeight="1">
      <c r="T562" s="58"/>
    </row>
    <row r="563" ht="15.75" customHeight="1">
      <c r="T563" s="58"/>
    </row>
    <row r="564" ht="15.75" customHeight="1">
      <c r="T564" s="58"/>
    </row>
    <row r="565" ht="15.75" customHeight="1">
      <c r="T565" s="58"/>
    </row>
    <row r="566" ht="15.75" customHeight="1">
      <c r="T566" s="58"/>
    </row>
    <row r="567" ht="15.75" customHeight="1">
      <c r="T567" s="58"/>
    </row>
    <row r="568" ht="15.75" customHeight="1">
      <c r="T568" s="58"/>
    </row>
    <row r="569" ht="15.75" customHeight="1">
      <c r="T569" s="58"/>
    </row>
    <row r="570" ht="15.75" customHeight="1">
      <c r="T570" s="58"/>
    </row>
    <row r="571" ht="15.75" customHeight="1">
      <c r="T571" s="58"/>
    </row>
    <row r="572" ht="15.75" customHeight="1">
      <c r="T572" s="58"/>
    </row>
    <row r="573" ht="15.75" customHeight="1">
      <c r="T573" s="58"/>
    </row>
    <row r="574" ht="15.75" customHeight="1">
      <c r="T574" s="58"/>
    </row>
    <row r="575" ht="15.75" customHeight="1">
      <c r="T575" s="58"/>
    </row>
    <row r="576" ht="15.75" customHeight="1">
      <c r="T576" s="58"/>
    </row>
    <row r="577" ht="15.75" customHeight="1">
      <c r="T577" s="58"/>
    </row>
    <row r="578" ht="15.75" customHeight="1">
      <c r="T578" s="58"/>
    </row>
    <row r="579" ht="15.75" customHeight="1">
      <c r="T579" s="58"/>
    </row>
    <row r="580" ht="15.75" customHeight="1">
      <c r="T580" s="58"/>
    </row>
    <row r="581" ht="15.75" customHeight="1">
      <c r="T581" s="58"/>
    </row>
    <row r="582" ht="15.75" customHeight="1">
      <c r="T582" s="58"/>
    </row>
    <row r="583" ht="15.75" customHeight="1">
      <c r="T583" s="58"/>
    </row>
    <row r="584" ht="15.75" customHeight="1">
      <c r="T584" s="58"/>
    </row>
    <row r="585" ht="15.75" customHeight="1">
      <c r="T585" s="58"/>
    </row>
    <row r="586" ht="15.75" customHeight="1">
      <c r="T586" s="58"/>
    </row>
    <row r="587" ht="15.75" customHeight="1">
      <c r="T587" s="58"/>
    </row>
    <row r="588" ht="15.75" customHeight="1">
      <c r="T588" s="58"/>
    </row>
    <row r="589" ht="15.75" customHeight="1">
      <c r="T589" s="58"/>
    </row>
    <row r="590" ht="15.75" customHeight="1">
      <c r="T590" s="58"/>
    </row>
    <row r="591" ht="15.75" customHeight="1">
      <c r="T591" s="58"/>
    </row>
    <row r="592" ht="15.75" customHeight="1">
      <c r="T592" s="58"/>
    </row>
    <row r="593" ht="15.75" customHeight="1">
      <c r="T593" s="58"/>
    </row>
    <row r="594" ht="15.75" customHeight="1">
      <c r="T594" s="58"/>
    </row>
    <row r="595" ht="15.75" customHeight="1">
      <c r="T595" s="58"/>
    </row>
    <row r="596" ht="15.75" customHeight="1">
      <c r="T596" s="58"/>
    </row>
    <row r="597" ht="15.75" customHeight="1">
      <c r="T597" s="58"/>
    </row>
    <row r="598" ht="15.75" customHeight="1">
      <c r="T598" s="58"/>
    </row>
    <row r="599" ht="15.75" customHeight="1">
      <c r="T599" s="58"/>
    </row>
    <row r="600" ht="15.75" customHeight="1">
      <c r="T600" s="58"/>
    </row>
    <row r="601" ht="15.75" customHeight="1">
      <c r="T601" s="58"/>
    </row>
    <row r="602" ht="15.75" customHeight="1">
      <c r="T602" s="58"/>
    </row>
    <row r="603" ht="15.75" customHeight="1">
      <c r="T603" s="58"/>
    </row>
    <row r="604" ht="15.75" customHeight="1">
      <c r="T604" s="58"/>
    </row>
    <row r="605" ht="15.75" customHeight="1">
      <c r="T605" s="58"/>
    </row>
    <row r="606" ht="15.75" customHeight="1">
      <c r="T606" s="58"/>
    </row>
    <row r="607" ht="15.75" customHeight="1">
      <c r="T607" s="58"/>
    </row>
    <row r="608" ht="15.75" customHeight="1">
      <c r="T608" s="58"/>
    </row>
    <row r="609" ht="15.75" customHeight="1">
      <c r="T609" s="58"/>
    </row>
    <row r="610" ht="15.75" customHeight="1">
      <c r="T610" s="58"/>
    </row>
    <row r="611" ht="15.75" customHeight="1">
      <c r="T611" s="58"/>
    </row>
    <row r="612" ht="15.75" customHeight="1">
      <c r="T612" s="58"/>
    </row>
    <row r="613" ht="15.75" customHeight="1">
      <c r="T613" s="58"/>
    </row>
    <row r="614" ht="15.75" customHeight="1">
      <c r="T614" s="58"/>
    </row>
    <row r="615" ht="15.75" customHeight="1">
      <c r="T615" s="58"/>
    </row>
    <row r="616" ht="15.75" customHeight="1">
      <c r="T616" s="58"/>
    </row>
    <row r="617" ht="15.75" customHeight="1">
      <c r="T617" s="58"/>
    </row>
    <row r="618" ht="15.75" customHeight="1">
      <c r="T618" s="58"/>
    </row>
    <row r="619" ht="15.75" customHeight="1">
      <c r="T619" s="58"/>
    </row>
    <row r="620" ht="15.75" customHeight="1">
      <c r="T620" s="58"/>
    </row>
    <row r="621" ht="15.75" customHeight="1">
      <c r="T621" s="58"/>
    </row>
    <row r="622" ht="15.75" customHeight="1">
      <c r="T622" s="58"/>
    </row>
    <row r="623" ht="15.75" customHeight="1">
      <c r="T623" s="58"/>
    </row>
    <row r="624" ht="15.75" customHeight="1">
      <c r="T624" s="58"/>
    </row>
    <row r="625" ht="15.75" customHeight="1">
      <c r="T625" s="58"/>
    </row>
    <row r="626" ht="15.75" customHeight="1">
      <c r="T626" s="58"/>
    </row>
    <row r="627" ht="15.75" customHeight="1">
      <c r="T627" s="58"/>
    </row>
    <row r="628" ht="15.75" customHeight="1">
      <c r="T628" s="58"/>
    </row>
    <row r="629" ht="15.75" customHeight="1">
      <c r="T629" s="58"/>
    </row>
    <row r="630" ht="15.75" customHeight="1">
      <c r="T630" s="58"/>
    </row>
    <row r="631" ht="15.75" customHeight="1">
      <c r="T631" s="58"/>
    </row>
    <row r="632" ht="15.75" customHeight="1">
      <c r="T632" s="58"/>
    </row>
    <row r="633" ht="15.75" customHeight="1">
      <c r="T633" s="58"/>
    </row>
    <row r="634" ht="15.75" customHeight="1">
      <c r="T634" s="58"/>
    </row>
    <row r="635" ht="15.75" customHeight="1">
      <c r="T635" s="58"/>
    </row>
    <row r="636" ht="15.75" customHeight="1">
      <c r="T636" s="58"/>
    </row>
    <row r="637" ht="15.75" customHeight="1">
      <c r="T637" s="58"/>
    </row>
    <row r="638" ht="15.75" customHeight="1">
      <c r="T638" s="58"/>
    </row>
    <row r="639" ht="15.75" customHeight="1">
      <c r="T639" s="58"/>
    </row>
    <row r="640" ht="15.75" customHeight="1">
      <c r="T640" s="58"/>
    </row>
    <row r="641" ht="15.75" customHeight="1">
      <c r="T641" s="58"/>
    </row>
    <row r="642" ht="15.75" customHeight="1">
      <c r="T642" s="58"/>
    </row>
    <row r="643" ht="15.75" customHeight="1">
      <c r="T643" s="58"/>
    </row>
    <row r="644" ht="15.75" customHeight="1">
      <c r="T644" s="58"/>
    </row>
    <row r="645" ht="15.75" customHeight="1">
      <c r="T645" s="58"/>
    </row>
    <row r="646" ht="15.75" customHeight="1">
      <c r="T646" s="58"/>
    </row>
    <row r="647" ht="15.75" customHeight="1">
      <c r="T647" s="58"/>
    </row>
    <row r="648" ht="15.75" customHeight="1">
      <c r="T648" s="58"/>
    </row>
    <row r="649" ht="15.75" customHeight="1">
      <c r="T649" s="58"/>
    </row>
    <row r="650" ht="15.75" customHeight="1">
      <c r="T650" s="58"/>
    </row>
    <row r="651" ht="15.75" customHeight="1">
      <c r="T651" s="58"/>
    </row>
    <row r="652" ht="15.75" customHeight="1">
      <c r="T652" s="58"/>
    </row>
    <row r="653" ht="15.75" customHeight="1">
      <c r="T653" s="58"/>
    </row>
    <row r="654" ht="15.75" customHeight="1">
      <c r="T654" s="58"/>
    </row>
    <row r="655" ht="15.75" customHeight="1">
      <c r="T655" s="58"/>
    </row>
    <row r="656" ht="15.75" customHeight="1">
      <c r="T656" s="58"/>
    </row>
    <row r="657" ht="15.75" customHeight="1">
      <c r="T657" s="58"/>
    </row>
    <row r="658" ht="15.75" customHeight="1">
      <c r="T658" s="58"/>
    </row>
    <row r="659" ht="15.75" customHeight="1">
      <c r="T659" s="58"/>
    </row>
    <row r="660" ht="15.75" customHeight="1">
      <c r="T660" s="58"/>
    </row>
    <row r="661" ht="15.75" customHeight="1">
      <c r="T661" s="58"/>
    </row>
    <row r="662" ht="15.75" customHeight="1">
      <c r="T662" s="58"/>
    </row>
    <row r="663" ht="15.75" customHeight="1">
      <c r="T663" s="58"/>
    </row>
    <row r="664" ht="15.75" customHeight="1">
      <c r="T664" s="58"/>
    </row>
    <row r="665" ht="15.75" customHeight="1">
      <c r="T665" s="58"/>
    </row>
    <row r="666" ht="15.75" customHeight="1">
      <c r="T666" s="58"/>
    </row>
    <row r="667" ht="15.75" customHeight="1">
      <c r="T667" s="58"/>
    </row>
    <row r="668" ht="15.75" customHeight="1">
      <c r="T668" s="58"/>
    </row>
    <row r="669" ht="15.75" customHeight="1">
      <c r="T669" s="58"/>
    </row>
    <row r="670" ht="15.75" customHeight="1">
      <c r="T670" s="58"/>
    </row>
    <row r="671" ht="15.75" customHeight="1">
      <c r="T671" s="58"/>
    </row>
    <row r="672" ht="15.75" customHeight="1">
      <c r="T672" s="58"/>
    </row>
    <row r="673" ht="15.75" customHeight="1">
      <c r="T673" s="58"/>
    </row>
    <row r="674" ht="15.75" customHeight="1">
      <c r="T674" s="58"/>
    </row>
    <row r="675" ht="15.75" customHeight="1">
      <c r="T675" s="58"/>
    </row>
    <row r="676" ht="15.75" customHeight="1">
      <c r="T676" s="58"/>
    </row>
    <row r="677" ht="15.75" customHeight="1">
      <c r="T677" s="58"/>
    </row>
    <row r="678" ht="15.75" customHeight="1">
      <c r="T678" s="58"/>
    </row>
    <row r="679" ht="15.75" customHeight="1">
      <c r="T679" s="58"/>
    </row>
    <row r="680" ht="15.75" customHeight="1">
      <c r="T680" s="58"/>
    </row>
    <row r="681" ht="15.75" customHeight="1">
      <c r="T681" s="58"/>
    </row>
    <row r="682" ht="15.75" customHeight="1">
      <c r="T682" s="58"/>
    </row>
    <row r="683" ht="15.75" customHeight="1">
      <c r="T683" s="58"/>
    </row>
    <row r="684" ht="15.75" customHeight="1">
      <c r="T684" s="58"/>
    </row>
    <row r="685" ht="15.75" customHeight="1">
      <c r="T685" s="58"/>
    </row>
    <row r="686" ht="15.75" customHeight="1">
      <c r="T686" s="58"/>
    </row>
    <row r="687" ht="15.75" customHeight="1">
      <c r="T687" s="58"/>
    </row>
    <row r="688" ht="15.75" customHeight="1">
      <c r="T688" s="58"/>
    </row>
    <row r="689" ht="15.75" customHeight="1">
      <c r="T689" s="58"/>
    </row>
    <row r="690" ht="15.75" customHeight="1">
      <c r="T690" s="58"/>
    </row>
    <row r="691" ht="15.75" customHeight="1">
      <c r="T691" s="58"/>
    </row>
    <row r="692" ht="15.75" customHeight="1">
      <c r="T692" s="58"/>
    </row>
    <row r="693" ht="15.75" customHeight="1">
      <c r="T693" s="58"/>
    </row>
    <row r="694" ht="15.75" customHeight="1">
      <c r="T694" s="58"/>
    </row>
    <row r="695" ht="15.75" customHeight="1">
      <c r="T695" s="58"/>
    </row>
    <row r="696" ht="15.75" customHeight="1">
      <c r="T696" s="58"/>
    </row>
    <row r="697" ht="15.75" customHeight="1">
      <c r="T697" s="58"/>
    </row>
    <row r="698" ht="15.75" customHeight="1">
      <c r="T698" s="58"/>
    </row>
    <row r="699" ht="15.75" customHeight="1">
      <c r="T699" s="58"/>
    </row>
    <row r="700" ht="15.75" customHeight="1">
      <c r="T700" s="58"/>
    </row>
    <row r="701" ht="15.75" customHeight="1">
      <c r="T701" s="58"/>
    </row>
    <row r="702" ht="15.75" customHeight="1">
      <c r="T702" s="58"/>
    </row>
    <row r="703" ht="15.75" customHeight="1">
      <c r="T703" s="58"/>
    </row>
    <row r="704" ht="15.75" customHeight="1">
      <c r="T704" s="58"/>
    </row>
    <row r="705" ht="15.75" customHeight="1">
      <c r="T705" s="58"/>
    </row>
    <row r="706" ht="15.75" customHeight="1">
      <c r="T706" s="58"/>
    </row>
    <row r="707" ht="15.75" customHeight="1">
      <c r="T707" s="58"/>
    </row>
    <row r="708" ht="15.75" customHeight="1">
      <c r="T708" s="58"/>
    </row>
    <row r="709" ht="15.75" customHeight="1">
      <c r="T709" s="58"/>
    </row>
    <row r="710" ht="15.75" customHeight="1">
      <c r="T710" s="58"/>
    </row>
    <row r="711" ht="15.75" customHeight="1">
      <c r="T711" s="58"/>
    </row>
    <row r="712" ht="15.75" customHeight="1">
      <c r="T712" s="58"/>
    </row>
    <row r="713" ht="15.75" customHeight="1">
      <c r="T713" s="58"/>
    </row>
    <row r="714" ht="15.75" customHeight="1">
      <c r="T714" s="58"/>
    </row>
    <row r="715" ht="15.75" customHeight="1">
      <c r="T715" s="58"/>
    </row>
    <row r="716" ht="15.75" customHeight="1">
      <c r="T716" s="58"/>
    </row>
    <row r="717" ht="15.75" customHeight="1">
      <c r="T717" s="58"/>
    </row>
    <row r="718" ht="15.75" customHeight="1">
      <c r="T718" s="58"/>
    </row>
    <row r="719" ht="15.75" customHeight="1">
      <c r="T719" s="58"/>
    </row>
    <row r="720" ht="15.75" customHeight="1">
      <c r="T720" s="58"/>
    </row>
    <row r="721" ht="15.75" customHeight="1">
      <c r="T721" s="58"/>
    </row>
    <row r="722" ht="15.75" customHeight="1">
      <c r="T722" s="58"/>
    </row>
    <row r="723" ht="15.75" customHeight="1">
      <c r="T723" s="58"/>
    </row>
    <row r="724" ht="15.75" customHeight="1">
      <c r="T724" s="58"/>
    </row>
    <row r="725" ht="15.75" customHeight="1">
      <c r="T725" s="58"/>
    </row>
    <row r="726" ht="15.75" customHeight="1">
      <c r="T726" s="58"/>
    </row>
    <row r="727" ht="15.75" customHeight="1">
      <c r="T727" s="58"/>
    </row>
    <row r="728" ht="15.75" customHeight="1">
      <c r="T728" s="58"/>
    </row>
    <row r="729" ht="15.75" customHeight="1">
      <c r="T729" s="58"/>
    </row>
    <row r="730" ht="15.75" customHeight="1">
      <c r="T730" s="58"/>
    </row>
    <row r="731" ht="15.75" customHeight="1">
      <c r="T731" s="58"/>
    </row>
    <row r="732" ht="15.75" customHeight="1">
      <c r="T732" s="58"/>
    </row>
    <row r="733" ht="15.75" customHeight="1">
      <c r="T733" s="58"/>
    </row>
    <row r="734" ht="15.75" customHeight="1">
      <c r="T734" s="58"/>
    </row>
    <row r="735" ht="15.75" customHeight="1">
      <c r="T735" s="58"/>
    </row>
    <row r="736" ht="15.75" customHeight="1">
      <c r="T736" s="58"/>
    </row>
    <row r="737" ht="15.75" customHeight="1">
      <c r="T737" s="58"/>
    </row>
    <row r="738" ht="15.75" customHeight="1">
      <c r="T738" s="58"/>
    </row>
    <row r="739" ht="15.75" customHeight="1">
      <c r="T739" s="58"/>
    </row>
    <row r="740" ht="15.75" customHeight="1">
      <c r="T740" s="58"/>
    </row>
    <row r="741" ht="15.75" customHeight="1">
      <c r="T741" s="58"/>
    </row>
    <row r="742" ht="15.75" customHeight="1">
      <c r="T742" s="58"/>
    </row>
    <row r="743" ht="15.75" customHeight="1">
      <c r="T743" s="58"/>
    </row>
    <row r="744" ht="15.75" customHeight="1">
      <c r="T744" s="58"/>
    </row>
    <row r="745" ht="15.75" customHeight="1">
      <c r="T745" s="58"/>
    </row>
    <row r="746" ht="15.75" customHeight="1">
      <c r="T746" s="58"/>
    </row>
    <row r="747" ht="15.75" customHeight="1">
      <c r="T747" s="58"/>
    </row>
    <row r="748" ht="15.75" customHeight="1">
      <c r="T748" s="58"/>
    </row>
    <row r="749" ht="15.75" customHeight="1">
      <c r="T749" s="58"/>
    </row>
    <row r="750" ht="15.75" customHeight="1">
      <c r="T750" s="58"/>
    </row>
    <row r="751" ht="15.75" customHeight="1">
      <c r="T751" s="58"/>
    </row>
    <row r="752" ht="15.75" customHeight="1">
      <c r="T752" s="58"/>
    </row>
    <row r="753" ht="15.75" customHeight="1">
      <c r="T753" s="58"/>
    </row>
    <row r="754" ht="15.75" customHeight="1">
      <c r="T754" s="58"/>
    </row>
    <row r="755" ht="15.75" customHeight="1">
      <c r="T755" s="58"/>
    </row>
    <row r="756" ht="15.75" customHeight="1">
      <c r="T756" s="58"/>
    </row>
    <row r="757" ht="15.75" customHeight="1">
      <c r="T757" s="58"/>
    </row>
    <row r="758" ht="15.75" customHeight="1">
      <c r="T758" s="58"/>
    </row>
    <row r="759" ht="15.75" customHeight="1">
      <c r="T759" s="58"/>
    </row>
    <row r="760" ht="15.75" customHeight="1">
      <c r="T760" s="58"/>
    </row>
    <row r="761" ht="15.75" customHeight="1">
      <c r="T761" s="58"/>
    </row>
    <row r="762" ht="15.75" customHeight="1">
      <c r="T762" s="58"/>
    </row>
    <row r="763" ht="15.75" customHeight="1">
      <c r="T763" s="58"/>
    </row>
    <row r="764" ht="15.75" customHeight="1">
      <c r="T764" s="58"/>
    </row>
    <row r="765" ht="15.75" customHeight="1">
      <c r="T765" s="58"/>
    </row>
    <row r="766" ht="15.75" customHeight="1">
      <c r="T766" s="58"/>
    </row>
    <row r="767" ht="15.75" customHeight="1">
      <c r="T767" s="58"/>
    </row>
    <row r="768" ht="15.75" customHeight="1">
      <c r="T768" s="58"/>
    </row>
    <row r="769" ht="15.75" customHeight="1">
      <c r="T769" s="58"/>
    </row>
    <row r="770" ht="15.75" customHeight="1">
      <c r="T770" s="58"/>
    </row>
    <row r="771" ht="15.75" customHeight="1">
      <c r="T771" s="58"/>
    </row>
    <row r="772" ht="15.75" customHeight="1">
      <c r="T772" s="58"/>
    </row>
    <row r="773" ht="15.75" customHeight="1">
      <c r="T773" s="58"/>
    </row>
    <row r="774" ht="15.75" customHeight="1">
      <c r="T774" s="58"/>
    </row>
    <row r="775" ht="15.75" customHeight="1">
      <c r="T775" s="58"/>
    </row>
    <row r="776" ht="15.75" customHeight="1">
      <c r="T776" s="58"/>
    </row>
    <row r="777" ht="15.75" customHeight="1">
      <c r="T777" s="58"/>
    </row>
    <row r="778" ht="15.75" customHeight="1">
      <c r="T778" s="58"/>
    </row>
    <row r="779" ht="15.75" customHeight="1">
      <c r="T779" s="58"/>
    </row>
    <row r="780" ht="15.75" customHeight="1">
      <c r="T780" s="58"/>
    </row>
    <row r="781" ht="15.75" customHeight="1">
      <c r="T781" s="58"/>
    </row>
    <row r="782" ht="15.75" customHeight="1">
      <c r="T782" s="58"/>
    </row>
    <row r="783" ht="15.75" customHeight="1">
      <c r="T783" s="58"/>
    </row>
    <row r="784" ht="15.75" customHeight="1">
      <c r="T784" s="58"/>
    </row>
    <row r="785" ht="15.75" customHeight="1">
      <c r="T785" s="58"/>
    </row>
    <row r="786" ht="15.75" customHeight="1">
      <c r="T786" s="58"/>
    </row>
    <row r="787" ht="15.75" customHeight="1">
      <c r="T787" s="58"/>
    </row>
    <row r="788" ht="15.75" customHeight="1">
      <c r="T788" s="58"/>
    </row>
    <row r="789" ht="15.75" customHeight="1">
      <c r="T789" s="58"/>
    </row>
    <row r="790" ht="15.75" customHeight="1">
      <c r="T790" s="58"/>
    </row>
    <row r="791" ht="15.75" customHeight="1">
      <c r="T791" s="58"/>
    </row>
    <row r="792" ht="15.75" customHeight="1">
      <c r="T792" s="58"/>
    </row>
    <row r="793" ht="15.75" customHeight="1">
      <c r="T793" s="58"/>
    </row>
    <row r="794" ht="15.75" customHeight="1">
      <c r="T794" s="58"/>
    </row>
    <row r="795" ht="15.75" customHeight="1">
      <c r="T795" s="58"/>
    </row>
    <row r="796" ht="15.75" customHeight="1">
      <c r="T796" s="58"/>
    </row>
    <row r="797" ht="15.75" customHeight="1">
      <c r="T797" s="58"/>
    </row>
    <row r="798" ht="15.75" customHeight="1">
      <c r="T798" s="58"/>
    </row>
    <row r="799" ht="15.75" customHeight="1">
      <c r="T799" s="58"/>
    </row>
    <row r="800" ht="15.75" customHeight="1">
      <c r="T800" s="58"/>
    </row>
    <row r="801" ht="15.75" customHeight="1">
      <c r="T801" s="58"/>
    </row>
    <row r="802" ht="15.75" customHeight="1">
      <c r="T802" s="58"/>
    </row>
    <row r="803" ht="15.75" customHeight="1">
      <c r="T803" s="58"/>
    </row>
    <row r="804" ht="15.75" customHeight="1">
      <c r="T804" s="58"/>
    </row>
    <row r="805" ht="15.75" customHeight="1">
      <c r="T805" s="58"/>
    </row>
    <row r="806" ht="15.75" customHeight="1">
      <c r="T806" s="58"/>
    </row>
    <row r="807" ht="15.75" customHeight="1">
      <c r="T807" s="58"/>
    </row>
    <row r="808" ht="15.75" customHeight="1">
      <c r="T808" s="58"/>
    </row>
    <row r="809" ht="15.75" customHeight="1">
      <c r="T809" s="58"/>
    </row>
    <row r="810" ht="15.75" customHeight="1">
      <c r="T810" s="58"/>
    </row>
    <row r="811" ht="15.75" customHeight="1">
      <c r="T811" s="58"/>
    </row>
    <row r="812" ht="15.75" customHeight="1">
      <c r="T812" s="58"/>
    </row>
    <row r="813" ht="15.75" customHeight="1">
      <c r="T813" s="58"/>
    </row>
    <row r="814" ht="15.75" customHeight="1">
      <c r="T814" s="58"/>
    </row>
    <row r="815" ht="15.75" customHeight="1">
      <c r="T815" s="58"/>
    </row>
    <row r="816" ht="15.75" customHeight="1">
      <c r="T816" s="58"/>
    </row>
    <row r="817" ht="15.75" customHeight="1">
      <c r="T817" s="58"/>
    </row>
    <row r="818" ht="15.75" customHeight="1">
      <c r="T818" s="58"/>
    </row>
    <row r="819" ht="15.75" customHeight="1">
      <c r="T819" s="58"/>
    </row>
    <row r="820" ht="15.75" customHeight="1">
      <c r="T820" s="58"/>
    </row>
    <row r="821" ht="15.75" customHeight="1">
      <c r="T821" s="58"/>
    </row>
    <row r="822" ht="15.75" customHeight="1">
      <c r="T822" s="58"/>
    </row>
    <row r="823" ht="15.75" customHeight="1">
      <c r="T823" s="58"/>
    </row>
    <row r="824" ht="15.75" customHeight="1">
      <c r="T824" s="58"/>
    </row>
    <row r="825" ht="15.75" customHeight="1">
      <c r="T825" s="58"/>
    </row>
    <row r="826" ht="15.75" customHeight="1">
      <c r="T826" s="58"/>
    </row>
    <row r="827" ht="15.75" customHeight="1">
      <c r="T827" s="58"/>
    </row>
    <row r="828" ht="15.75" customHeight="1">
      <c r="T828" s="58"/>
    </row>
    <row r="829" ht="15.75" customHeight="1">
      <c r="T829" s="58"/>
    </row>
    <row r="830" ht="15.75" customHeight="1">
      <c r="T830" s="58"/>
    </row>
    <row r="831" ht="15.75" customHeight="1">
      <c r="T831" s="58"/>
    </row>
    <row r="832" ht="15.75" customHeight="1">
      <c r="T832" s="58"/>
    </row>
    <row r="833" ht="15.75" customHeight="1">
      <c r="T833" s="58"/>
    </row>
    <row r="834" ht="15.75" customHeight="1">
      <c r="T834" s="58"/>
    </row>
    <row r="835" ht="15.75" customHeight="1">
      <c r="T835" s="58"/>
    </row>
    <row r="836" ht="15.75" customHeight="1">
      <c r="T836" s="58"/>
    </row>
    <row r="837" ht="15.75" customHeight="1">
      <c r="T837" s="58"/>
    </row>
    <row r="838" ht="15.75" customHeight="1">
      <c r="T838" s="58"/>
    </row>
    <row r="839" ht="15.75" customHeight="1">
      <c r="T839" s="58"/>
    </row>
    <row r="840" ht="15.75" customHeight="1">
      <c r="T840" s="58"/>
    </row>
    <row r="841" ht="15.75" customHeight="1">
      <c r="T841" s="58"/>
    </row>
    <row r="842" ht="15.75" customHeight="1">
      <c r="T842" s="58"/>
    </row>
    <row r="843" ht="15.75" customHeight="1">
      <c r="T843" s="58"/>
    </row>
    <row r="844" ht="15.75" customHeight="1">
      <c r="T844" s="58"/>
    </row>
    <row r="845" ht="15.75" customHeight="1">
      <c r="T845" s="58"/>
    </row>
    <row r="846" ht="15.75" customHeight="1">
      <c r="T846" s="58"/>
    </row>
    <row r="847" ht="15.75" customHeight="1">
      <c r="T847" s="58"/>
    </row>
    <row r="848" ht="15.75" customHeight="1">
      <c r="T848" s="58"/>
    </row>
    <row r="849" ht="15.75" customHeight="1">
      <c r="T849" s="58"/>
    </row>
    <row r="850" ht="15.75" customHeight="1">
      <c r="T850" s="58"/>
    </row>
    <row r="851" ht="15.75" customHeight="1">
      <c r="T851" s="58"/>
    </row>
    <row r="852" ht="15.75" customHeight="1">
      <c r="T852" s="58"/>
    </row>
    <row r="853" ht="15.75" customHeight="1">
      <c r="T853" s="58"/>
    </row>
    <row r="854" ht="15.75" customHeight="1">
      <c r="T854" s="58"/>
    </row>
    <row r="855" ht="15.75" customHeight="1">
      <c r="T855" s="58"/>
    </row>
    <row r="856" ht="15.75" customHeight="1">
      <c r="T856" s="58"/>
    </row>
    <row r="857" ht="15.75" customHeight="1">
      <c r="T857" s="58"/>
    </row>
    <row r="858" ht="15.75" customHeight="1">
      <c r="T858" s="58"/>
    </row>
    <row r="859" ht="15.75" customHeight="1">
      <c r="T859" s="58"/>
    </row>
    <row r="860" ht="15.75" customHeight="1">
      <c r="T860" s="58"/>
    </row>
    <row r="861" ht="15.75" customHeight="1">
      <c r="T861" s="58"/>
    </row>
    <row r="862" ht="15.75" customHeight="1">
      <c r="T862" s="58"/>
    </row>
    <row r="863" ht="15.75" customHeight="1">
      <c r="T863" s="58"/>
    </row>
    <row r="864" ht="15.75" customHeight="1">
      <c r="T864" s="58"/>
    </row>
    <row r="865" ht="15.75" customHeight="1">
      <c r="T865" s="58"/>
    </row>
    <row r="866" ht="15.75" customHeight="1">
      <c r="T866" s="58"/>
    </row>
    <row r="867" ht="15.75" customHeight="1">
      <c r="T867" s="58"/>
    </row>
    <row r="868" ht="15.75" customHeight="1">
      <c r="T868" s="58"/>
    </row>
    <row r="869" ht="15.75" customHeight="1">
      <c r="T869" s="58"/>
    </row>
    <row r="870" ht="15.75" customHeight="1">
      <c r="T870" s="58"/>
    </row>
    <row r="871" ht="15.75" customHeight="1">
      <c r="T871" s="58"/>
    </row>
    <row r="872" ht="15.75" customHeight="1">
      <c r="T872" s="58"/>
    </row>
    <row r="873" ht="15.75" customHeight="1">
      <c r="T873" s="58"/>
    </row>
    <row r="874" ht="15.75" customHeight="1">
      <c r="T874" s="58"/>
    </row>
    <row r="875" ht="15.75" customHeight="1">
      <c r="T875" s="58"/>
    </row>
    <row r="876" ht="15.75" customHeight="1">
      <c r="T876" s="58"/>
    </row>
    <row r="877" ht="15.75" customHeight="1">
      <c r="T877" s="58"/>
    </row>
    <row r="878" ht="15.75" customHeight="1">
      <c r="T878" s="58"/>
    </row>
    <row r="879" ht="15.75" customHeight="1">
      <c r="T879" s="58"/>
    </row>
    <row r="880" ht="15.75" customHeight="1">
      <c r="T880" s="58"/>
    </row>
    <row r="881" ht="15.75" customHeight="1">
      <c r="T881" s="58"/>
    </row>
    <row r="882" ht="15.75" customHeight="1">
      <c r="T882" s="58"/>
    </row>
    <row r="883" ht="15.75" customHeight="1">
      <c r="T883" s="58"/>
    </row>
    <row r="884" ht="15.75" customHeight="1">
      <c r="T884" s="58"/>
    </row>
    <row r="885" ht="15.75" customHeight="1">
      <c r="T885" s="58"/>
    </row>
    <row r="886" ht="15.75" customHeight="1">
      <c r="T886" s="58"/>
    </row>
    <row r="887" ht="15.75" customHeight="1">
      <c r="T887" s="58"/>
    </row>
    <row r="888" ht="15.75" customHeight="1">
      <c r="T888" s="58"/>
    </row>
    <row r="889" ht="15.75" customHeight="1">
      <c r="T889" s="58"/>
    </row>
    <row r="890" ht="15.75" customHeight="1">
      <c r="T890" s="58"/>
    </row>
    <row r="891" ht="15.75" customHeight="1">
      <c r="T891" s="58"/>
    </row>
    <row r="892" ht="15.75" customHeight="1">
      <c r="T892" s="58"/>
    </row>
    <row r="893" ht="15.75" customHeight="1">
      <c r="T893" s="58"/>
    </row>
    <row r="894" ht="15.75" customHeight="1">
      <c r="T894" s="58"/>
    </row>
    <row r="895" ht="15.75" customHeight="1">
      <c r="T895" s="58"/>
    </row>
    <row r="896" ht="15.75" customHeight="1">
      <c r="T896" s="58"/>
    </row>
    <row r="897" ht="15.75" customHeight="1">
      <c r="T897" s="58"/>
    </row>
    <row r="898" ht="15.75" customHeight="1">
      <c r="T898" s="58"/>
    </row>
    <row r="899" ht="15.75" customHeight="1">
      <c r="T899" s="58"/>
    </row>
    <row r="900" ht="15.75" customHeight="1">
      <c r="T900" s="58"/>
    </row>
    <row r="901" ht="15.75" customHeight="1">
      <c r="T901" s="58"/>
    </row>
    <row r="902" ht="15.75" customHeight="1">
      <c r="T902" s="58"/>
    </row>
    <row r="903" ht="15.75" customHeight="1">
      <c r="T903" s="58"/>
    </row>
    <row r="904" ht="15.75" customHeight="1">
      <c r="T904" s="58"/>
    </row>
    <row r="905" ht="15.75" customHeight="1">
      <c r="T905" s="58"/>
    </row>
    <row r="906" ht="15.75" customHeight="1">
      <c r="T906" s="58"/>
    </row>
    <row r="907" ht="15.75" customHeight="1">
      <c r="T907" s="58"/>
    </row>
    <row r="908" ht="15.75" customHeight="1">
      <c r="T908" s="58"/>
    </row>
    <row r="909" ht="15.75" customHeight="1">
      <c r="T909" s="58"/>
    </row>
    <row r="910" ht="15.75" customHeight="1">
      <c r="T910" s="58"/>
    </row>
    <row r="911" ht="15.75" customHeight="1">
      <c r="T911" s="58"/>
    </row>
    <row r="912" ht="15.75" customHeight="1">
      <c r="T912" s="58"/>
    </row>
    <row r="913" ht="15.75" customHeight="1">
      <c r="T913" s="58"/>
    </row>
    <row r="914" ht="15.75" customHeight="1">
      <c r="T914" s="58"/>
    </row>
    <row r="915" ht="15.75" customHeight="1">
      <c r="T915" s="58"/>
    </row>
    <row r="916" ht="15.75" customHeight="1">
      <c r="T916" s="58"/>
    </row>
    <row r="917" ht="15.75" customHeight="1">
      <c r="T917" s="58"/>
    </row>
    <row r="918" ht="15.75" customHeight="1">
      <c r="T918" s="58"/>
    </row>
    <row r="919" ht="15.75" customHeight="1">
      <c r="T919" s="58"/>
    </row>
    <row r="920" ht="15.75" customHeight="1">
      <c r="T920" s="58"/>
    </row>
    <row r="921" ht="15.75" customHeight="1">
      <c r="T921" s="58"/>
    </row>
    <row r="922" ht="15.75" customHeight="1">
      <c r="T922" s="58"/>
    </row>
    <row r="923" ht="15.75" customHeight="1">
      <c r="T923" s="58"/>
    </row>
    <row r="924" ht="15.75" customHeight="1">
      <c r="T924" s="58"/>
    </row>
    <row r="925" ht="15.75" customHeight="1">
      <c r="T925" s="58"/>
    </row>
    <row r="926" ht="15.75" customHeight="1">
      <c r="T926" s="58"/>
    </row>
    <row r="927" ht="15.75" customHeight="1">
      <c r="T927" s="58"/>
    </row>
    <row r="928" ht="15.75" customHeight="1">
      <c r="T928" s="58"/>
    </row>
    <row r="929" ht="15.75" customHeight="1">
      <c r="T929" s="58"/>
    </row>
    <row r="930" ht="15.75" customHeight="1">
      <c r="T930" s="58"/>
    </row>
    <row r="931" ht="15.75" customHeight="1">
      <c r="T931" s="58"/>
    </row>
    <row r="932" ht="15.75" customHeight="1">
      <c r="T932" s="58"/>
    </row>
    <row r="933" ht="15.75" customHeight="1">
      <c r="T933" s="58"/>
    </row>
    <row r="934" ht="15.75" customHeight="1">
      <c r="T934" s="58"/>
    </row>
    <row r="935" ht="15.75" customHeight="1">
      <c r="T935" s="58"/>
    </row>
    <row r="936" ht="15.75" customHeight="1">
      <c r="T936" s="58"/>
    </row>
    <row r="937" ht="15.75" customHeight="1">
      <c r="T937" s="58"/>
    </row>
    <row r="938" ht="15.75" customHeight="1">
      <c r="T938" s="58"/>
    </row>
    <row r="939" ht="15.75" customHeight="1">
      <c r="T939" s="58"/>
    </row>
    <row r="940" ht="15.75" customHeight="1">
      <c r="T940" s="58"/>
    </row>
    <row r="941" ht="15.75" customHeight="1">
      <c r="T941" s="58"/>
    </row>
    <row r="942" ht="15.75" customHeight="1">
      <c r="T942" s="58"/>
    </row>
    <row r="943" ht="15.75" customHeight="1">
      <c r="T943" s="58"/>
    </row>
    <row r="944" ht="15.75" customHeight="1">
      <c r="T944" s="58"/>
    </row>
    <row r="945" ht="15.75" customHeight="1">
      <c r="T945" s="58"/>
    </row>
    <row r="946" ht="15.75" customHeight="1">
      <c r="T946" s="58"/>
    </row>
    <row r="947" ht="15.75" customHeight="1">
      <c r="T947" s="58"/>
    </row>
    <row r="948" ht="15.75" customHeight="1">
      <c r="T948" s="58"/>
    </row>
    <row r="949" ht="15.75" customHeight="1">
      <c r="T949" s="58"/>
    </row>
    <row r="950" ht="15.75" customHeight="1">
      <c r="T950" s="58"/>
    </row>
    <row r="951" ht="15.75" customHeight="1">
      <c r="T951" s="58"/>
    </row>
    <row r="952" ht="15.75" customHeight="1">
      <c r="T952" s="58"/>
    </row>
    <row r="953" ht="15.75" customHeight="1">
      <c r="T953" s="58"/>
    </row>
    <row r="954" ht="15.75" customHeight="1">
      <c r="T954" s="58"/>
    </row>
    <row r="955" ht="15.75" customHeight="1">
      <c r="T955" s="58"/>
    </row>
    <row r="956" ht="15.75" customHeight="1">
      <c r="T956" s="58"/>
    </row>
    <row r="957" ht="15.75" customHeight="1">
      <c r="T957" s="58"/>
    </row>
    <row r="958" ht="15.75" customHeight="1">
      <c r="T958" s="58"/>
    </row>
    <row r="959" ht="15.75" customHeight="1">
      <c r="T959" s="58"/>
    </row>
    <row r="960" ht="15.75" customHeight="1">
      <c r="T960" s="58"/>
    </row>
    <row r="961" ht="15.75" customHeight="1">
      <c r="T961" s="58"/>
    </row>
    <row r="962" ht="15.75" customHeight="1">
      <c r="T962" s="58"/>
    </row>
    <row r="963" ht="15.75" customHeight="1">
      <c r="T963" s="58"/>
    </row>
    <row r="964" ht="15.75" customHeight="1">
      <c r="T964" s="58"/>
    </row>
    <row r="965" ht="15.75" customHeight="1">
      <c r="T965" s="58"/>
    </row>
    <row r="966" ht="15.75" customHeight="1">
      <c r="T966" s="58"/>
    </row>
    <row r="967" ht="15.75" customHeight="1">
      <c r="T967" s="58"/>
    </row>
    <row r="968" ht="15.75" customHeight="1">
      <c r="T968" s="58"/>
    </row>
    <row r="969" ht="15.75" customHeight="1">
      <c r="T969" s="58"/>
    </row>
    <row r="970" ht="15.75" customHeight="1">
      <c r="T970" s="58"/>
    </row>
    <row r="971" ht="15.75" customHeight="1">
      <c r="T971" s="58"/>
    </row>
    <row r="972" ht="15.75" customHeight="1">
      <c r="T972" s="58"/>
    </row>
    <row r="973" ht="15.75" customHeight="1">
      <c r="T973" s="58"/>
    </row>
    <row r="974" ht="15.75" customHeight="1">
      <c r="T974" s="58"/>
    </row>
    <row r="975" ht="15.75" customHeight="1">
      <c r="T975" s="58"/>
    </row>
    <row r="976" ht="15.75" customHeight="1">
      <c r="T976" s="58"/>
    </row>
    <row r="977" ht="15.75" customHeight="1">
      <c r="T977" s="58"/>
    </row>
    <row r="978" ht="15.75" customHeight="1">
      <c r="T978" s="58"/>
    </row>
    <row r="979" ht="15.75" customHeight="1">
      <c r="T979" s="58"/>
    </row>
    <row r="980" ht="15.75" customHeight="1">
      <c r="T980" s="58"/>
    </row>
    <row r="981" ht="15.75" customHeight="1">
      <c r="T981" s="58"/>
    </row>
    <row r="982" ht="15.75" customHeight="1">
      <c r="T982" s="58"/>
    </row>
    <row r="983" ht="15.75" customHeight="1">
      <c r="T983" s="58"/>
    </row>
    <row r="984" ht="15.75" customHeight="1">
      <c r="T984" s="58"/>
    </row>
    <row r="985" ht="15.75" customHeight="1">
      <c r="T985" s="58"/>
    </row>
    <row r="986" ht="15.75" customHeight="1">
      <c r="T986" s="58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38" t="s">
        <v>70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</row>
    <row r="2">
      <c r="A2" s="139" t="s">
        <v>71</v>
      </c>
      <c r="B2" s="140">
        <v>3.0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</row>
    <row r="3">
      <c r="A3" s="140" t="s">
        <v>72</v>
      </c>
      <c r="B3" s="140">
        <v>1.0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</row>
    <row r="4">
      <c r="A4" s="140" t="s">
        <v>73</v>
      </c>
      <c r="B4" s="140">
        <v>0.0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</row>
    <row r="6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</row>
    <row r="7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</row>
    <row r="8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</row>
    <row r="9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</row>
    <row r="10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</row>
    <row r="11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</row>
    <row r="12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</row>
    <row r="13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</row>
    <row r="14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</row>
    <row r="15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</row>
    <row r="16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</row>
    <row r="17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</row>
    <row r="18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</row>
    <row r="19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</row>
    <row r="20">
      <c r="A20" s="86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</row>
    <row r="21" ht="15.75" customHeight="1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</row>
    <row r="22" ht="15.75" customHeight="1">
      <c r="A22" s="86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</row>
    <row r="23" ht="15.75" customHeight="1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</row>
    <row r="24" ht="15.75" customHeight="1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</row>
    <row r="25" ht="15.75" customHeight="1">
      <c r="A25" s="86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</row>
    <row r="26" ht="15.75" customHeight="1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</row>
    <row r="27" ht="15.75" customHeight="1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</row>
    <row r="28" ht="15.75" customHeight="1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</row>
    <row r="29" ht="15.75" customHeight="1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</row>
    <row r="30" ht="15.75" customHeight="1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</row>
    <row r="31" ht="15.75" customHeight="1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</row>
    <row r="32" ht="15.75" customHeight="1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</row>
    <row r="33" ht="15.75" customHeight="1">
      <c r="A33" s="86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</row>
    <row r="34" ht="15.75" customHeight="1">
      <c r="A34" s="86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</row>
    <row r="35" ht="15.75" customHeight="1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</row>
    <row r="36" ht="15.75" customHeight="1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</row>
    <row r="37" ht="15.75" customHeight="1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</row>
    <row r="38" ht="15.75" customHeight="1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</row>
    <row r="39" ht="15.75" customHeight="1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</row>
    <row r="40" ht="15.75" customHeight="1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</row>
    <row r="41" ht="15.75" customHeight="1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</row>
    <row r="42" ht="15.75" customHeight="1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</row>
    <row r="43" ht="15.75" customHeight="1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</row>
    <row r="44" ht="15.75" customHeight="1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</row>
    <row r="45" ht="15.75" customHeight="1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</row>
    <row r="46" ht="15.75" customHeight="1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</row>
    <row r="47" ht="15.75" customHeight="1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</row>
    <row r="48" ht="15.75" customHeight="1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</row>
    <row r="49" ht="15.75" customHeight="1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</row>
    <row r="50" ht="15.75" customHeight="1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</row>
    <row r="51" ht="15.75" customHeight="1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</row>
    <row r="52" ht="15.75" customHeight="1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</row>
    <row r="53" ht="15.75" customHeight="1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</row>
    <row r="54" ht="15.75" customHeight="1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</row>
    <row r="55" ht="15.75" customHeight="1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</row>
    <row r="56" ht="15.75" customHeight="1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</row>
    <row r="57" ht="15.75" customHeight="1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</row>
    <row r="58" ht="15.75" customHeight="1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</row>
    <row r="59" ht="15.75" customHeight="1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</row>
    <row r="60" ht="15.75" customHeight="1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</row>
    <row r="61" ht="15.75" customHeight="1">
      <c r="A61" s="86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</row>
    <row r="62" ht="15.75" customHeight="1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</row>
    <row r="63" ht="15.75" customHeight="1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</row>
    <row r="64" ht="15.75" customHeight="1">
      <c r="A64" s="86"/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</row>
    <row r="65" ht="15.75" customHeight="1">
      <c r="A65" s="86"/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</row>
    <row r="66" ht="15.75" customHeight="1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</row>
    <row r="67" ht="15.75" customHeight="1">
      <c r="A67" s="86"/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</row>
    <row r="68" ht="15.75" customHeight="1">
      <c r="A68" s="86"/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</row>
    <row r="69" ht="15.75" customHeight="1">
      <c r="A69" s="86"/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</row>
    <row r="70" ht="15.75" customHeight="1">
      <c r="A70" s="86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</row>
    <row r="71" ht="15.75" customHeight="1">
      <c r="A71" s="86"/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</row>
    <row r="72" ht="15.75" customHeight="1">
      <c r="A72" s="86"/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</row>
    <row r="73" ht="15.75" customHeight="1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</row>
    <row r="74" ht="15.75" customHeight="1">
      <c r="A74" s="86"/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</row>
    <row r="75" ht="15.75" customHeight="1">
      <c r="A75" s="86"/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</row>
    <row r="76" ht="15.75" customHeight="1">
      <c r="A76" s="86"/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</row>
    <row r="77" ht="15.75" customHeight="1">
      <c r="A77" s="86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  <c r="T77" s="86"/>
      <c r="U77" s="86"/>
      <c r="V77" s="86"/>
      <c r="W77" s="86"/>
      <c r="X77" s="86"/>
      <c r="Y77" s="86"/>
      <c r="Z77" s="86"/>
    </row>
    <row r="78" ht="15.75" customHeight="1">
      <c r="A78" s="86"/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</row>
    <row r="79" ht="15.75" customHeight="1">
      <c r="A79" s="86"/>
      <c r="B79" s="86"/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</row>
    <row r="80" ht="15.75" customHeight="1">
      <c r="A80" s="86"/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</row>
    <row r="81" ht="15.75" customHeight="1">
      <c r="A81" s="86"/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  <c r="T81" s="86"/>
      <c r="U81" s="86"/>
      <c r="V81" s="86"/>
      <c r="W81" s="86"/>
      <c r="X81" s="86"/>
      <c r="Y81" s="86"/>
      <c r="Z81" s="86"/>
    </row>
    <row r="82" ht="15.75" customHeight="1">
      <c r="A82" s="86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</row>
    <row r="83" ht="15.75" customHeight="1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</row>
    <row r="84" ht="15.75" customHeight="1">
      <c r="A84" s="86"/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6"/>
      <c r="Y84" s="86"/>
      <c r="Z84" s="86"/>
    </row>
    <row r="85" ht="15.75" customHeight="1">
      <c r="A85" s="86"/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  <c r="T85" s="86"/>
      <c r="U85" s="86"/>
      <c r="V85" s="86"/>
      <c r="W85" s="86"/>
      <c r="X85" s="86"/>
      <c r="Y85" s="86"/>
      <c r="Z85" s="86"/>
    </row>
    <row r="86" ht="15.75" customHeight="1">
      <c r="A86" s="86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</row>
    <row r="87" ht="15.7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</row>
    <row r="88" ht="15.75" customHeight="1">
      <c r="A88" s="86"/>
      <c r="B88" s="86"/>
      <c r="C88" s="86"/>
      <c r="D88" s="86"/>
      <c r="E88" s="86"/>
      <c r="F88" s="86"/>
      <c r="G88" s="86"/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  <c r="T88" s="86"/>
      <c r="U88" s="86"/>
      <c r="V88" s="86"/>
      <c r="W88" s="86"/>
      <c r="X88" s="86"/>
      <c r="Y88" s="86"/>
      <c r="Z88" s="86"/>
    </row>
    <row r="89" ht="15.75" customHeight="1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</row>
    <row r="90" ht="15.75" customHeight="1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6"/>
      <c r="Y90" s="86"/>
      <c r="Z90" s="86"/>
    </row>
    <row r="91" ht="15.75" customHeight="1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</row>
    <row r="92" ht="15.75" customHeight="1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</row>
    <row r="93" ht="15.75" customHeight="1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</row>
    <row r="94" ht="15.75" customHeight="1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</row>
    <row r="95" ht="15.75" customHeight="1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</row>
    <row r="96" ht="15.75" customHeight="1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</row>
    <row r="97" ht="15.75" customHeight="1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</row>
    <row r="98" ht="15.75" customHeight="1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</row>
    <row r="99" ht="15.75" customHeight="1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</row>
    <row r="100" ht="15.75" customHeight="1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</row>
    <row r="101" ht="15.75" customHeight="1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</row>
    <row r="102" ht="15.75" customHeight="1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</row>
    <row r="103" ht="15.75" customHeight="1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  <c r="T103" s="86"/>
      <c r="U103" s="86"/>
      <c r="V103" s="86"/>
      <c r="W103" s="86"/>
      <c r="X103" s="86"/>
      <c r="Y103" s="86"/>
      <c r="Z103" s="86"/>
    </row>
    <row r="104" ht="15.75" customHeight="1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  <c r="T104" s="86"/>
      <c r="U104" s="86"/>
      <c r="V104" s="86"/>
      <c r="W104" s="86"/>
      <c r="X104" s="86"/>
      <c r="Y104" s="86"/>
      <c r="Z104" s="86"/>
    </row>
    <row r="105" ht="15.75" customHeight="1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</row>
    <row r="106" ht="15.75" customHeight="1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  <c r="T106" s="86"/>
      <c r="U106" s="86"/>
      <c r="V106" s="86"/>
      <c r="W106" s="86"/>
      <c r="X106" s="86"/>
      <c r="Y106" s="86"/>
      <c r="Z106" s="86"/>
    </row>
    <row r="107" ht="15.75" customHeight="1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  <c r="T107" s="86"/>
      <c r="U107" s="86"/>
      <c r="V107" s="86"/>
      <c r="W107" s="86"/>
      <c r="X107" s="86"/>
      <c r="Y107" s="86"/>
      <c r="Z107" s="86"/>
    </row>
    <row r="108" ht="15.75" customHeight="1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</row>
    <row r="109" ht="15.75" customHeight="1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  <c r="T109" s="86"/>
      <c r="U109" s="86"/>
      <c r="V109" s="86"/>
      <c r="W109" s="86"/>
      <c r="X109" s="86"/>
      <c r="Y109" s="86"/>
      <c r="Z109" s="86"/>
    </row>
    <row r="110" ht="15.75" customHeight="1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</row>
    <row r="111" ht="15.75" customHeight="1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  <c r="T111" s="86"/>
      <c r="U111" s="86"/>
      <c r="V111" s="86"/>
      <c r="W111" s="86"/>
      <c r="X111" s="86"/>
      <c r="Y111" s="86"/>
      <c r="Z111" s="86"/>
    </row>
    <row r="112" ht="15.75" customHeight="1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  <c r="T112" s="86"/>
      <c r="U112" s="86"/>
      <c r="V112" s="86"/>
      <c r="W112" s="86"/>
      <c r="X112" s="86"/>
      <c r="Y112" s="86"/>
      <c r="Z112" s="86"/>
    </row>
    <row r="113" ht="15.75" customHeight="1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  <c r="T113" s="86"/>
      <c r="U113" s="86"/>
      <c r="V113" s="86"/>
      <c r="W113" s="86"/>
      <c r="X113" s="86"/>
      <c r="Y113" s="86"/>
      <c r="Z113" s="86"/>
    </row>
    <row r="114" ht="15.75" customHeight="1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  <c r="T114" s="86"/>
      <c r="U114" s="86"/>
      <c r="V114" s="86"/>
      <c r="W114" s="86"/>
      <c r="X114" s="86"/>
      <c r="Y114" s="86"/>
      <c r="Z114" s="86"/>
    </row>
    <row r="115" ht="15.7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</row>
    <row r="116" ht="15.75" customHeight="1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</row>
    <row r="117" ht="15.75" customHeight="1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  <c r="T117" s="86"/>
      <c r="U117" s="86"/>
      <c r="V117" s="86"/>
      <c r="W117" s="86"/>
      <c r="X117" s="86"/>
      <c r="Y117" s="86"/>
      <c r="Z117" s="86"/>
    </row>
    <row r="118" ht="15.75" customHeight="1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86"/>
      <c r="V118" s="86"/>
      <c r="W118" s="86"/>
      <c r="X118" s="86"/>
      <c r="Y118" s="86"/>
      <c r="Z118" s="86"/>
    </row>
    <row r="119" ht="15.75" customHeight="1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</row>
    <row r="120" ht="15.75" customHeight="1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</row>
    <row r="121" ht="15.75" customHeight="1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</row>
    <row r="122" ht="15.75" customHeight="1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</row>
    <row r="123" ht="15.75" customHeight="1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</row>
    <row r="124" ht="15.75" customHeight="1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</row>
    <row r="125" ht="15.75" customHeight="1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</row>
    <row r="126" ht="15.75" customHeight="1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</row>
    <row r="127" ht="15.75" customHeight="1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</row>
    <row r="128" ht="15.75" customHeight="1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</row>
    <row r="129" ht="15.75" customHeight="1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</row>
    <row r="130" ht="15.75" customHeight="1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</row>
    <row r="131" ht="15.75" customHeight="1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6"/>
    </row>
    <row r="132" ht="15.75" customHeight="1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</row>
    <row r="133" ht="15.75" customHeight="1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</row>
    <row r="134" ht="15.75" customHeight="1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</row>
    <row r="135" ht="15.75" customHeight="1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</row>
    <row r="136" ht="15.75" customHeight="1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  <c r="T136" s="86"/>
      <c r="U136" s="86"/>
      <c r="V136" s="86"/>
      <c r="W136" s="86"/>
      <c r="X136" s="86"/>
      <c r="Y136" s="86"/>
      <c r="Z136" s="86"/>
    </row>
    <row r="137" ht="15.75" customHeight="1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</row>
    <row r="138" ht="15.75" customHeight="1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</row>
    <row r="139" ht="15.75" customHeight="1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</row>
    <row r="140" ht="15.75" customHeight="1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</row>
    <row r="141" ht="15.75" customHeight="1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86"/>
      <c r="U141" s="86"/>
      <c r="V141" s="86"/>
      <c r="W141" s="86"/>
      <c r="X141" s="86"/>
      <c r="Y141" s="86"/>
      <c r="Z141" s="86"/>
    </row>
    <row r="142" ht="15.75" customHeight="1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  <c r="T142" s="86"/>
      <c r="U142" s="86"/>
      <c r="V142" s="86"/>
      <c r="W142" s="86"/>
      <c r="X142" s="86"/>
      <c r="Y142" s="86"/>
      <c r="Z142" s="86"/>
    </row>
    <row r="143" ht="15.75" customHeight="1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</row>
    <row r="144" ht="15.75" customHeight="1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  <c r="T144" s="86"/>
      <c r="U144" s="86"/>
      <c r="V144" s="86"/>
      <c r="W144" s="86"/>
      <c r="X144" s="86"/>
      <c r="Y144" s="86"/>
      <c r="Z144" s="86"/>
    </row>
    <row r="145" ht="15.75" customHeight="1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  <c r="T145" s="86"/>
      <c r="U145" s="86"/>
      <c r="V145" s="86"/>
      <c r="W145" s="86"/>
      <c r="X145" s="86"/>
      <c r="Y145" s="86"/>
      <c r="Z145" s="86"/>
    </row>
    <row r="146" ht="15.75" customHeight="1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  <c r="T146" s="86"/>
      <c r="U146" s="86"/>
      <c r="V146" s="86"/>
      <c r="W146" s="86"/>
      <c r="X146" s="86"/>
      <c r="Y146" s="86"/>
      <c r="Z146" s="86"/>
    </row>
    <row r="147" ht="15.75" customHeight="1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  <c r="T147" s="86"/>
      <c r="U147" s="86"/>
      <c r="V147" s="86"/>
      <c r="W147" s="86"/>
      <c r="X147" s="86"/>
      <c r="Y147" s="86"/>
      <c r="Z147" s="86"/>
    </row>
    <row r="148" ht="15.75" customHeight="1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6"/>
      <c r="X148" s="86"/>
      <c r="Y148" s="86"/>
      <c r="Z148" s="86"/>
    </row>
    <row r="149" ht="15.75" customHeight="1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6"/>
      <c r="Y149" s="86"/>
      <c r="Z149" s="86"/>
    </row>
    <row r="150" ht="15.75" customHeight="1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  <c r="T150" s="86"/>
      <c r="U150" s="86"/>
      <c r="V150" s="86"/>
      <c r="W150" s="86"/>
      <c r="X150" s="86"/>
      <c r="Y150" s="86"/>
      <c r="Z150" s="86"/>
    </row>
    <row r="151" ht="15.75" customHeight="1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6"/>
      <c r="X151" s="86"/>
      <c r="Y151" s="86"/>
      <c r="Z151" s="86"/>
    </row>
    <row r="152" ht="15.75" customHeight="1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  <c r="T152" s="86"/>
      <c r="U152" s="86"/>
      <c r="V152" s="86"/>
      <c r="W152" s="86"/>
      <c r="X152" s="86"/>
      <c r="Y152" s="86"/>
      <c r="Z152" s="86"/>
    </row>
    <row r="153" ht="15.75" customHeight="1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  <c r="T153" s="86"/>
      <c r="U153" s="86"/>
      <c r="V153" s="86"/>
      <c r="W153" s="86"/>
      <c r="X153" s="86"/>
      <c r="Y153" s="86"/>
      <c r="Z153" s="86"/>
    </row>
    <row r="154" ht="15.75" customHeight="1">
      <c r="A154" s="86"/>
      <c r="B154" s="86"/>
      <c r="C154" s="86"/>
      <c r="D154" s="86"/>
      <c r="E154" s="86"/>
      <c r="F154" s="86"/>
      <c r="G154" s="86"/>
      <c r="H154" s="86"/>
      <c r="I154" s="86"/>
      <c r="J154" s="86"/>
      <c r="K154" s="86"/>
      <c r="L154" s="86"/>
      <c r="M154" s="86"/>
      <c r="N154" s="86"/>
      <c r="O154" s="86"/>
      <c r="P154" s="86"/>
      <c r="Q154" s="86"/>
      <c r="R154" s="86"/>
      <c r="S154" s="86"/>
      <c r="T154" s="86"/>
      <c r="U154" s="86"/>
      <c r="V154" s="86"/>
      <c r="W154" s="86"/>
      <c r="X154" s="86"/>
      <c r="Y154" s="86"/>
      <c r="Z154" s="86"/>
    </row>
    <row r="155" ht="15.75" customHeight="1">
      <c r="A155" s="86"/>
      <c r="B155" s="86"/>
      <c r="C155" s="86"/>
      <c r="D155" s="86"/>
      <c r="E155" s="86"/>
      <c r="F155" s="86"/>
      <c r="G155" s="86"/>
      <c r="H155" s="86"/>
      <c r="I155" s="86"/>
      <c r="J155" s="86"/>
      <c r="K155" s="86"/>
      <c r="L155" s="86"/>
      <c r="M155" s="86"/>
      <c r="N155" s="86"/>
      <c r="O155" s="86"/>
      <c r="P155" s="86"/>
      <c r="Q155" s="86"/>
      <c r="R155" s="86"/>
      <c r="S155" s="86"/>
      <c r="T155" s="86"/>
      <c r="U155" s="86"/>
      <c r="V155" s="86"/>
      <c r="W155" s="86"/>
      <c r="X155" s="86"/>
      <c r="Y155" s="86"/>
      <c r="Z155" s="86"/>
    </row>
    <row r="156" ht="15.75" customHeight="1">
      <c r="A156" s="86"/>
      <c r="B156" s="86"/>
      <c r="C156" s="86"/>
      <c r="D156" s="86"/>
      <c r="E156" s="86"/>
      <c r="F156" s="86"/>
      <c r="G156" s="86"/>
      <c r="H156" s="86"/>
      <c r="I156" s="86"/>
      <c r="J156" s="86"/>
      <c r="K156" s="86"/>
      <c r="L156" s="86"/>
      <c r="M156" s="86"/>
      <c r="N156" s="86"/>
      <c r="O156" s="86"/>
      <c r="P156" s="86"/>
      <c r="Q156" s="86"/>
      <c r="R156" s="86"/>
      <c r="S156" s="86"/>
      <c r="T156" s="86"/>
      <c r="U156" s="86"/>
      <c r="V156" s="86"/>
      <c r="W156" s="86"/>
      <c r="X156" s="86"/>
      <c r="Y156" s="86"/>
      <c r="Z156" s="86"/>
    </row>
    <row r="157" ht="15.75" customHeight="1">
      <c r="A157" s="86"/>
      <c r="B157" s="86"/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  <c r="N157" s="86"/>
      <c r="O157" s="86"/>
      <c r="P157" s="86"/>
      <c r="Q157" s="86"/>
      <c r="R157" s="86"/>
      <c r="S157" s="86"/>
      <c r="T157" s="86"/>
      <c r="U157" s="86"/>
      <c r="V157" s="86"/>
      <c r="W157" s="86"/>
      <c r="X157" s="86"/>
      <c r="Y157" s="86"/>
      <c r="Z157" s="86"/>
    </row>
    <row r="158" ht="15.75" customHeight="1">
      <c r="A158" s="86"/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</row>
    <row r="159" ht="15.75" customHeight="1">
      <c r="A159" s="86"/>
      <c r="B159" s="86"/>
      <c r="C159" s="86"/>
      <c r="D159" s="86"/>
      <c r="E159" s="86"/>
      <c r="F159" s="86"/>
      <c r="G159" s="86"/>
      <c r="H159" s="86"/>
      <c r="I159" s="86"/>
      <c r="J159" s="86"/>
      <c r="K159" s="86"/>
      <c r="L159" s="86"/>
      <c r="M159" s="86"/>
      <c r="N159" s="86"/>
      <c r="O159" s="86"/>
      <c r="P159" s="86"/>
      <c r="Q159" s="86"/>
      <c r="R159" s="86"/>
      <c r="S159" s="86"/>
      <c r="T159" s="86"/>
      <c r="U159" s="86"/>
      <c r="V159" s="86"/>
      <c r="W159" s="86"/>
      <c r="X159" s="86"/>
      <c r="Y159" s="86"/>
      <c r="Z159" s="86"/>
    </row>
    <row r="160" ht="15.75" customHeight="1">
      <c r="A160" s="86"/>
      <c r="B160" s="86"/>
      <c r="C160" s="86"/>
      <c r="D160" s="86"/>
      <c r="E160" s="86"/>
      <c r="F160" s="86"/>
      <c r="G160" s="86"/>
      <c r="H160" s="86"/>
      <c r="I160" s="86"/>
      <c r="J160" s="86"/>
      <c r="K160" s="86"/>
      <c r="L160" s="86"/>
      <c r="M160" s="86"/>
      <c r="N160" s="86"/>
      <c r="O160" s="86"/>
      <c r="P160" s="86"/>
      <c r="Q160" s="86"/>
      <c r="R160" s="86"/>
      <c r="S160" s="86"/>
      <c r="T160" s="86"/>
      <c r="U160" s="86"/>
      <c r="V160" s="86"/>
      <c r="W160" s="86"/>
      <c r="X160" s="86"/>
      <c r="Y160" s="86"/>
      <c r="Z160" s="86"/>
    </row>
    <row r="161" ht="15.75" customHeight="1">
      <c r="A161" s="86"/>
      <c r="B161" s="86"/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  <c r="T161" s="86"/>
      <c r="U161" s="86"/>
      <c r="V161" s="86"/>
      <c r="W161" s="86"/>
      <c r="X161" s="86"/>
      <c r="Y161" s="86"/>
      <c r="Z161" s="86"/>
    </row>
    <row r="162" ht="15.75" customHeight="1">
      <c r="A162" s="86"/>
      <c r="B162" s="86"/>
      <c r="C162" s="86"/>
      <c r="D162" s="86"/>
      <c r="E162" s="86"/>
      <c r="F162" s="86"/>
      <c r="G162" s="86"/>
      <c r="H162" s="86"/>
      <c r="I162" s="86"/>
      <c r="J162" s="86"/>
      <c r="K162" s="86"/>
      <c r="L162" s="86"/>
      <c r="M162" s="86"/>
      <c r="N162" s="86"/>
      <c r="O162" s="86"/>
      <c r="P162" s="86"/>
      <c r="Q162" s="86"/>
      <c r="R162" s="86"/>
      <c r="S162" s="86"/>
      <c r="T162" s="86"/>
      <c r="U162" s="86"/>
      <c r="V162" s="86"/>
      <c r="W162" s="86"/>
      <c r="X162" s="86"/>
      <c r="Y162" s="86"/>
      <c r="Z162" s="86"/>
    </row>
    <row r="163" ht="15.75" customHeight="1">
      <c r="A163" s="86"/>
      <c r="B163" s="86"/>
      <c r="C163" s="86"/>
      <c r="D163" s="86"/>
      <c r="E163" s="86"/>
      <c r="F163" s="86"/>
      <c r="G163" s="86"/>
      <c r="H163" s="86"/>
      <c r="I163" s="86"/>
      <c r="J163" s="86"/>
      <c r="K163" s="86"/>
      <c r="L163" s="86"/>
      <c r="M163" s="86"/>
      <c r="N163" s="86"/>
      <c r="O163" s="86"/>
      <c r="P163" s="86"/>
      <c r="Q163" s="86"/>
      <c r="R163" s="86"/>
      <c r="S163" s="86"/>
      <c r="T163" s="86"/>
      <c r="U163" s="86"/>
      <c r="V163" s="86"/>
      <c r="W163" s="86"/>
      <c r="X163" s="86"/>
      <c r="Y163" s="86"/>
      <c r="Z163" s="86"/>
    </row>
    <row r="164" ht="15.75" customHeight="1">
      <c r="A164" s="86"/>
      <c r="B164" s="86"/>
      <c r="C164" s="86"/>
      <c r="D164" s="86"/>
      <c r="E164" s="86"/>
      <c r="F164" s="86"/>
      <c r="G164" s="86"/>
      <c r="H164" s="86"/>
      <c r="I164" s="86"/>
      <c r="J164" s="86"/>
      <c r="K164" s="86"/>
      <c r="L164" s="86"/>
      <c r="M164" s="86"/>
      <c r="N164" s="86"/>
      <c r="O164" s="86"/>
      <c r="P164" s="86"/>
      <c r="Q164" s="86"/>
      <c r="R164" s="86"/>
      <c r="S164" s="86"/>
      <c r="T164" s="86"/>
      <c r="U164" s="86"/>
      <c r="V164" s="86"/>
      <c r="W164" s="86"/>
      <c r="X164" s="86"/>
      <c r="Y164" s="86"/>
      <c r="Z164" s="86"/>
    </row>
    <row r="165" ht="15.75" customHeight="1">
      <c r="A165" s="86"/>
      <c r="B165" s="86"/>
      <c r="C165" s="86"/>
      <c r="D165" s="86"/>
      <c r="E165" s="86"/>
      <c r="F165" s="86"/>
      <c r="G165" s="86"/>
      <c r="H165" s="86"/>
      <c r="I165" s="86"/>
      <c r="J165" s="86"/>
      <c r="K165" s="86"/>
      <c r="L165" s="86"/>
      <c r="M165" s="86"/>
      <c r="N165" s="86"/>
      <c r="O165" s="86"/>
      <c r="P165" s="86"/>
      <c r="Q165" s="86"/>
      <c r="R165" s="86"/>
      <c r="S165" s="86"/>
      <c r="T165" s="86"/>
      <c r="U165" s="86"/>
      <c r="V165" s="86"/>
      <c r="W165" s="86"/>
      <c r="X165" s="86"/>
      <c r="Y165" s="86"/>
      <c r="Z165" s="86"/>
    </row>
    <row r="166" ht="15.75" customHeight="1">
      <c r="A166" s="86"/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</row>
    <row r="167" ht="15.75" customHeight="1">
      <c r="A167" s="86"/>
      <c r="B167" s="86"/>
      <c r="C167" s="86"/>
      <c r="D167" s="86"/>
      <c r="E167" s="86"/>
      <c r="F167" s="86"/>
      <c r="G167" s="86"/>
      <c r="H167" s="86"/>
      <c r="I167" s="86"/>
      <c r="J167" s="86"/>
      <c r="K167" s="86"/>
      <c r="L167" s="86"/>
      <c r="M167" s="86"/>
      <c r="N167" s="86"/>
      <c r="O167" s="86"/>
      <c r="P167" s="86"/>
      <c r="Q167" s="86"/>
      <c r="R167" s="86"/>
      <c r="S167" s="86"/>
      <c r="T167" s="86"/>
      <c r="U167" s="86"/>
      <c r="V167" s="86"/>
      <c r="W167" s="86"/>
      <c r="X167" s="86"/>
      <c r="Y167" s="86"/>
      <c r="Z167" s="86"/>
    </row>
    <row r="168" ht="15.75" customHeight="1">
      <c r="A168" s="86"/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6"/>
      <c r="O168" s="86"/>
      <c r="P168" s="86"/>
      <c r="Q168" s="86"/>
      <c r="R168" s="86"/>
      <c r="S168" s="86"/>
      <c r="T168" s="86"/>
      <c r="U168" s="86"/>
      <c r="V168" s="86"/>
      <c r="W168" s="86"/>
      <c r="X168" s="86"/>
      <c r="Y168" s="86"/>
      <c r="Z168" s="86"/>
    </row>
    <row r="169" ht="15.75" customHeight="1">
      <c r="A169" s="86"/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</row>
    <row r="170" ht="15.75" customHeight="1">
      <c r="A170" s="86"/>
      <c r="B170" s="86"/>
      <c r="C170" s="86"/>
      <c r="D170" s="86"/>
      <c r="E170" s="86"/>
      <c r="F170" s="86"/>
      <c r="G170" s="86"/>
      <c r="H170" s="86"/>
      <c r="I170" s="86"/>
      <c r="J170" s="86"/>
      <c r="K170" s="86"/>
      <c r="L170" s="86"/>
      <c r="M170" s="86"/>
      <c r="N170" s="86"/>
      <c r="O170" s="86"/>
      <c r="P170" s="86"/>
      <c r="Q170" s="86"/>
      <c r="R170" s="86"/>
      <c r="S170" s="86"/>
      <c r="T170" s="86"/>
      <c r="U170" s="86"/>
      <c r="V170" s="86"/>
      <c r="W170" s="86"/>
      <c r="X170" s="86"/>
      <c r="Y170" s="86"/>
      <c r="Z170" s="86"/>
    </row>
    <row r="171" ht="15.75" customHeight="1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</row>
    <row r="172" ht="15.75" customHeight="1">
      <c r="A172" s="86"/>
      <c r="B172" s="86"/>
      <c r="C172" s="86"/>
      <c r="D172" s="86"/>
      <c r="E172" s="86"/>
      <c r="F172" s="86"/>
      <c r="G172" s="86"/>
      <c r="H172" s="86"/>
      <c r="I172" s="86"/>
      <c r="J172" s="86"/>
      <c r="K172" s="86"/>
      <c r="L172" s="86"/>
      <c r="M172" s="86"/>
      <c r="N172" s="86"/>
      <c r="O172" s="86"/>
      <c r="P172" s="86"/>
      <c r="Q172" s="86"/>
      <c r="R172" s="86"/>
      <c r="S172" s="86"/>
      <c r="T172" s="86"/>
      <c r="U172" s="86"/>
      <c r="V172" s="86"/>
      <c r="W172" s="86"/>
      <c r="X172" s="86"/>
      <c r="Y172" s="86"/>
      <c r="Z172" s="86"/>
    </row>
    <row r="173" ht="15.75" customHeight="1">
      <c r="A173" s="86"/>
      <c r="B173" s="86"/>
      <c r="C173" s="86"/>
      <c r="D173" s="86"/>
      <c r="E173" s="86"/>
      <c r="F173" s="86"/>
      <c r="G173" s="86"/>
      <c r="H173" s="86"/>
      <c r="I173" s="86"/>
      <c r="J173" s="86"/>
      <c r="K173" s="86"/>
      <c r="L173" s="86"/>
      <c r="M173" s="86"/>
      <c r="N173" s="86"/>
      <c r="O173" s="86"/>
      <c r="P173" s="86"/>
      <c r="Q173" s="86"/>
      <c r="R173" s="86"/>
      <c r="S173" s="86"/>
      <c r="T173" s="86"/>
      <c r="U173" s="86"/>
      <c r="V173" s="86"/>
      <c r="W173" s="86"/>
      <c r="X173" s="86"/>
      <c r="Y173" s="86"/>
      <c r="Z173" s="86"/>
    </row>
    <row r="174" ht="15.75" customHeight="1">
      <c r="A174" s="86"/>
      <c r="B174" s="86"/>
      <c r="C174" s="86"/>
      <c r="D174" s="86"/>
      <c r="E174" s="86"/>
      <c r="F174" s="86"/>
      <c r="G174" s="86"/>
      <c r="H174" s="86"/>
      <c r="I174" s="86"/>
      <c r="J174" s="86"/>
      <c r="K174" s="86"/>
      <c r="L174" s="86"/>
      <c r="M174" s="86"/>
      <c r="N174" s="86"/>
      <c r="O174" s="86"/>
      <c r="P174" s="86"/>
      <c r="Q174" s="86"/>
      <c r="R174" s="86"/>
      <c r="S174" s="86"/>
      <c r="T174" s="86"/>
      <c r="U174" s="86"/>
      <c r="V174" s="86"/>
      <c r="W174" s="86"/>
      <c r="X174" s="86"/>
      <c r="Y174" s="86"/>
      <c r="Z174" s="86"/>
    </row>
    <row r="175" ht="15.75" customHeight="1">
      <c r="A175" s="86"/>
      <c r="B175" s="86"/>
      <c r="C175" s="86"/>
      <c r="D175" s="86"/>
      <c r="E175" s="86"/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86"/>
      <c r="V175" s="86"/>
      <c r="W175" s="86"/>
      <c r="X175" s="86"/>
      <c r="Y175" s="86"/>
      <c r="Z175" s="86"/>
    </row>
    <row r="176" ht="15.75" customHeight="1">
      <c r="A176" s="86"/>
      <c r="B176" s="86"/>
      <c r="C176" s="86"/>
      <c r="D176" s="86"/>
      <c r="E176" s="86"/>
      <c r="F176" s="86"/>
      <c r="G176" s="86"/>
      <c r="H176" s="86"/>
      <c r="I176" s="86"/>
      <c r="J176" s="86"/>
      <c r="K176" s="86"/>
      <c r="L176" s="86"/>
      <c r="M176" s="86"/>
      <c r="N176" s="86"/>
      <c r="O176" s="86"/>
      <c r="P176" s="86"/>
      <c r="Q176" s="86"/>
      <c r="R176" s="86"/>
      <c r="S176" s="86"/>
      <c r="T176" s="86"/>
      <c r="U176" s="86"/>
      <c r="V176" s="86"/>
      <c r="W176" s="86"/>
      <c r="X176" s="86"/>
      <c r="Y176" s="86"/>
      <c r="Z176" s="86"/>
    </row>
    <row r="177" ht="15.75" customHeight="1">
      <c r="A177" s="86"/>
      <c r="B177" s="86"/>
      <c r="C177" s="86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6"/>
      <c r="V177" s="86"/>
      <c r="W177" s="86"/>
      <c r="X177" s="86"/>
      <c r="Y177" s="86"/>
      <c r="Z177" s="86"/>
    </row>
    <row r="178" ht="15.75" customHeight="1">
      <c r="A178" s="86"/>
      <c r="B178" s="86"/>
      <c r="C178" s="86"/>
      <c r="D178" s="86"/>
      <c r="E178" s="86"/>
      <c r="F178" s="86"/>
      <c r="G178" s="86"/>
      <c r="H178" s="86"/>
      <c r="I178" s="86"/>
      <c r="J178" s="86"/>
      <c r="K178" s="86"/>
      <c r="L178" s="86"/>
      <c r="M178" s="86"/>
      <c r="N178" s="86"/>
      <c r="O178" s="86"/>
      <c r="P178" s="86"/>
      <c r="Q178" s="86"/>
      <c r="R178" s="86"/>
      <c r="S178" s="86"/>
      <c r="T178" s="86"/>
      <c r="U178" s="86"/>
      <c r="V178" s="86"/>
      <c r="W178" s="86"/>
      <c r="X178" s="86"/>
      <c r="Y178" s="86"/>
      <c r="Z178" s="86"/>
    </row>
    <row r="179" ht="15.75" customHeight="1">
      <c r="A179" s="86"/>
      <c r="B179" s="86"/>
      <c r="C179" s="86"/>
      <c r="D179" s="86"/>
      <c r="E179" s="86"/>
      <c r="F179" s="86"/>
      <c r="G179" s="86"/>
      <c r="H179" s="86"/>
      <c r="I179" s="86"/>
      <c r="J179" s="86"/>
      <c r="K179" s="86"/>
      <c r="L179" s="86"/>
      <c r="M179" s="86"/>
      <c r="N179" s="86"/>
      <c r="O179" s="86"/>
      <c r="P179" s="86"/>
      <c r="Q179" s="86"/>
      <c r="R179" s="86"/>
      <c r="S179" s="86"/>
      <c r="T179" s="86"/>
      <c r="U179" s="86"/>
      <c r="V179" s="86"/>
      <c r="W179" s="86"/>
      <c r="X179" s="86"/>
      <c r="Y179" s="86"/>
      <c r="Z179" s="86"/>
    </row>
    <row r="180" ht="15.75" customHeight="1">
      <c r="A180" s="86"/>
      <c r="B180" s="86"/>
      <c r="C180" s="86"/>
      <c r="D180" s="86"/>
      <c r="E180" s="86"/>
      <c r="F180" s="86"/>
      <c r="G180" s="86"/>
      <c r="H180" s="86"/>
      <c r="I180" s="86"/>
      <c r="J180" s="86"/>
      <c r="K180" s="86"/>
      <c r="L180" s="86"/>
      <c r="M180" s="86"/>
      <c r="N180" s="86"/>
      <c r="O180" s="86"/>
      <c r="P180" s="86"/>
      <c r="Q180" s="86"/>
      <c r="R180" s="86"/>
      <c r="S180" s="86"/>
      <c r="T180" s="86"/>
      <c r="U180" s="86"/>
      <c r="V180" s="86"/>
      <c r="W180" s="86"/>
      <c r="X180" s="86"/>
      <c r="Y180" s="86"/>
      <c r="Z180" s="86"/>
    </row>
    <row r="181" ht="15.75" customHeight="1">
      <c r="A181" s="86"/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</row>
    <row r="182" ht="15.75" customHeight="1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86"/>
      <c r="Q182" s="86"/>
      <c r="R182" s="86"/>
      <c r="S182" s="86"/>
      <c r="T182" s="86"/>
      <c r="U182" s="86"/>
      <c r="V182" s="86"/>
      <c r="W182" s="86"/>
      <c r="X182" s="86"/>
      <c r="Y182" s="86"/>
      <c r="Z182" s="86"/>
    </row>
    <row r="183" ht="15.75" customHeight="1">
      <c r="A183" s="86"/>
      <c r="B183" s="8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86"/>
      <c r="R183" s="86"/>
      <c r="S183" s="86"/>
      <c r="T183" s="86"/>
      <c r="U183" s="86"/>
      <c r="V183" s="86"/>
      <c r="W183" s="86"/>
      <c r="X183" s="86"/>
      <c r="Y183" s="86"/>
      <c r="Z183" s="86"/>
    </row>
    <row r="184" ht="15.75" customHeight="1">
      <c r="A184" s="86"/>
      <c r="B184" s="86"/>
      <c r="C184" s="86"/>
      <c r="D184" s="86"/>
      <c r="E184" s="86"/>
      <c r="F184" s="86"/>
      <c r="G184" s="86"/>
      <c r="H184" s="86"/>
      <c r="I184" s="86"/>
      <c r="J184" s="86"/>
      <c r="K184" s="86"/>
      <c r="L184" s="86"/>
      <c r="M184" s="86"/>
      <c r="N184" s="86"/>
      <c r="O184" s="86"/>
      <c r="P184" s="86"/>
      <c r="Q184" s="86"/>
      <c r="R184" s="86"/>
      <c r="S184" s="86"/>
      <c r="T184" s="86"/>
      <c r="U184" s="86"/>
      <c r="V184" s="86"/>
      <c r="W184" s="86"/>
      <c r="X184" s="86"/>
      <c r="Y184" s="86"/>
      <c r="Z184" s="86"/>
    </row>
    <row r="185" ht="15.75" customHeight="1">
      <c r="A185" s="86"/>
      <c r="B185" s="86"/>
      <c r="C185" s="86"/>
      <c r="D185" s="86"/>
      <c r="E185" s="86"/>
      <c r="F185" s="86"/>
      <c r="G185" s="86"/>
      <c r="H185" s="86"/>
      <c r="I185" s="86"/>
      <c r="J185" s="86"/>
      <c r="K185" s="86"/>
      <c r="L185" s="86"/>
      <c r="M185" s="86"/>
      <c r="N185" s="86"/>
      <c r="O185" s="86"/>
      <c r="P185" s="86"/>
      <c r="Q185" s="86"/>
      <c r="R185" s="86"/>
      <c r="S185" s="86"/>
      <c r="T185" s="86"/>
      <c r="U185" s="86"/>
      <c r="V185" s="86"/>
      <c r="W185" s="86"/>
      <c r="X185" s="86"/>
      <c r="Y185" s="86"/>
      <c r="Z185" s="86"/>
    </row>
    <row r="186" ht="15.75" customHeight="1">
      <c r="A186" s="86"/>
      <c r="B186" s="86"/>
      <c r="C186" s="86"/>
      <c r="D186" s="86"/>
      <c r="E186" s="86"/>
      <c r="F186" s="86"/>
      <c r="G186" s="86"/>
      <c r="H186" s="86"/>
      <c r="I186" s="86"/>
      <c r="J186" s="86"/>
      <c r="K186" s="86"/>
      <c r="L186" s="86"/>
      <c r="M186" s="86"/>
      <c r="N186" s="86"/>
      <c r="O186" s="86"/>
      <c r="P186" s="86"/>
      <c r="Q186" s="86"/>
      <c r="R186" s="86"/>
      <c r="S186" s="86"/>
      <c r="T186" s="86"/>
      <c r="U186" s="86"/>
      <c r="V186" s="86"/>
      <c r="W186" s="86"/>
      <c r="X186" s="86"/>
      <c r="Y186" s="86"/>
      <c r="Z186" s="86"/>
    </row>
    <row r="187" ht="15.75" customHeight="1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</row>
    <row r="188" ht="15.75" customHeight="1">
      <c r="A188" s="86"/>
      <c r="B188" s="86"/>
      <c r="C188" s="86"/>
      <c r="D188" s="86"/>
      <c r="E188" s="86"/>
      <c r="F188" s="86"/>
      <c r="G188" s="86"/>
      <c r="H188" s="86"/>
      <c r="I188" s="86"/>
      <c r="J188" s="86"/>
      <c r="K188" s="86"/>
      <c r="L188" s="86"/>
      <c r="M188" s="86"/>
      <c r="N188" s="86"/>
      <c r="O188" s="86"/>
      <c r="P188" s="86"/>
      <c r="Q188" s="86"/>
      <c r="R188" s="86"/>
      <c r="S188" s="86"/>
      <c r="T188" s="86"/>
      <c r="U188" s="86"/>
      <c r="V188" s="86"/>
      <c r="W188" s="86"/>
      <c r="X188" s="86"/>
      <c r="Y188" s="86"/>
      <c r="Z188" s="86"/>
    </row>
    <row r="189" ht="15.75" customHeight="1">
      <c r="A189" s="86"/>
      <c r="B189" s="86"/>
      <c r="C189" s="86"/>
      <c r="D189" s="86"/>
      <c r="E189" s="86"/>
      <c r="F189" s="86"/>
      <c r="G189" s="86"/>
      <c r="H189" s="86"/>
      <c r="I189" s="86"/>
      <c r="J189" s="86"/>
      <c r="K189" s="86"/>
      <c r="L189" s="86"/>
      <c r="M189" s="86"/>
      <c r="N189" s="86"/>
      <c r="O189" s="86"/>
      <c r="P189" s="86"/>
      <c r="Q189" s="86"/>
      <c r="R189" s="86"/>
      <c r="S189" s="86"/>
      <c r="T189" s="86"/>
      <c r="U189" s="86"/>
      <c r="V189" s="86"/>
      <c r="W189" s="86"/>
      <c r="X189" s="86"/>
      <c r="Y189" s="86"/>
      <c r="Z189" s="86"/>
    </row>
    <row r="190" ht="15.75" customHeight="1">
      <c r="A190" s="86"/>
      <c r="B190" s="86"/>
      <c r="C190" s="86"/>
      <c r="D190" s="86"/>
      <c r="E190" s="86"/>
      <c r="F190" s="86"/>
      <c r="G190" s="86"/>
      <c r="H190" s="86"/>
      <c r="I190" s="86"/>
      <c r="J190" s="86"/>
      <c r="K190" s="86"/>
      <c r="L190" s="86"/>
      <c r="M190" s="86"/>
      <c r="N190" s="86"/>
      <c r="O190" s="86"/>
      <c r="P190" s="86"/>
      <c r="Q190" s="86"/>
      <c r="R190" s="86"/>
      <c r="S190" s="86"/>
      <c r="T190" s="86"/>
      <c r="U190" s="86"/>
      <c r="V190" s="86"/>
      <c r="W190" s="86"/>
      <c r="X190" s="86"/>
      <c r="Y190" s="86"/>
      <c r="Z190" s="86"/>
    </row>
    <row r="191" ht="15.75" customHeight="1">
      <c r="A191" s="86"/>
      <c r="B191" s="86"/>
      <c r="C191" s="86"/>
      <c r="D191" s="86"/>
      <c r="E191" s="86"/>
      <c r="F191" s="86"/>
      <c r="G191" s="86"/>
      <c r="H191" s="86"/>
      <c r="I191" s="86"/>
      <c r="J191" s="86"/>
      <c r="K191" s="86"/>
      <c r="L191" s="86"/>
      <c r="M191" s="86"/>
      <c r="N191" s="86"/>
      <c r="O191" s="86"/>
      <c r="P191" s="86"/>
      <c r="Q191" s="86"/>
      <c r="R191" s="86"/>
      <c r="S191" s="86"/>
      <c r="T191" s="86"/>
      <c r="U191" s="86"/>
      <c r="V191" s="86"/>
      <c r="W191" s="86"/>
      <c r="X191" s="86"/>
      <c r="Y191" s="86"/>
      <c r="Z191" s="86"/>
    </row>
    <row r="192" ht="15.75" customHeight="1">
      <c r="A192" s="86"/>
      <c r="B192" s="86"/>
      <c r="C192" s="86"/>
      <c r="D192" s="86"/>
      <c r="E192" s="86"/>
      <c r="F192" s="86"/>
      <c r="G192" s="86"/>
      <c r="H192" s="86"/>
      <c r="I192" s="86"/>
      <c r="J192" s="86"/>
      <c r="K192" s="86"/>
      <c r="L192" s="86"/>
      <c r="M192" s="86"/>
      <c r="N192" s="86"/>
      <c r="O192" s="86"/>
      <c r="P192" s="86"/>
      <c r="Q192" s="86"/>
      <c r="R192" s="86"/>
      <c r="S192" s="86"/>
      <c r="T192" s="86"/>
      <c r="U192" s="86"/>
      <c r="V192" s="86"/>
      <c r="W192" s="86"/>
      <c r="X192" s="86"/>
      <c r="Y192" s="86"/>
      <c r="Z192" s="86"/>
    </row>
    <row r="193" ht="15.75" customHeight="1">
      <c r="A193" s="86"/>
      <c r="B193" s="86"/>
      <c r="C193" s="86"/>
      <c r="D193" s="86"/>
      <c r="E193" s="86"/>
      <c r="F193" s="86"/>
      <c r="G193" s="86"/>
      <c r="H193" s="86"/>
      <c r="I193" s="86"/>
      <c r="J193" s="86"/>
      <c r="K193" s="86"/>
      <c r="L193" s="86"/>
      <c r="M193" s="86"/>
      <c r="N193" s="86"/>
      <c r="O193" s="86"/>
      <c r="P193" s="86"/>
      <c r="Q193" s="86"/>
      <c r="R193" s="86"/>
      <c r="S193" s="86"/>
      <c r="T193" s="86"/>
      <c r="U193" s="86"/>
      <c r="V193" s="86"/>
      <c r="W193" s="86"/>
      <c r="X193" s="86"/>
      <c r="Y193" s="86"/>
      <c r="Z193" s="86"/>
    </row>
    <row r="194" ht="15.75" customHeight="1">
      <c r="A194" s="86"/>
      <c r="B194" s="86"/>
      <c r="C194" s="86"/>
      <c r="D194" s="86"/>
      <c r="E194" s="86"/>
      <c r="F194" s="86"/>
      <c r="G194" s="86"/>
      <c r="H194" s="86"/>
      <c r="I194" s="86"/>
      <c r="J194" s="86"/>
      <c r="K194" s="86"/>
      <c r="L194" s="86"/>
      <c r="M194" s="86"/>
      <c r="N194" s="86"/>
      <c r="O194" s="86"/>
      <c r="P194" s="86"/>
      <c r="Q194" s="86"/>
      <c r="R194" s="86"/>
      <c r="S194" s="86"/>
      <c r="T194" s="86"/>
      <c r="U194" s="86"/>
      <c r="V194" s="86"/>
      <c r="W194" s="86"/>
      <c r="X194" s="86"/>
      <c r="Y194" s="86"/>
      <c r="Z194" s="86"/>
    </row>
    <row r="195" ht="15.75" customHeight="1">
      <c r="A195" s="86"/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</row>
    <row r="196" ht="15.75" customHeight="1">
      <c r="A196" s="86"/>
      <c r="B196" s="86"/>
      <c r="C196" s="86"/>
      <c r="D196" s="86"/>
      <c r="E196" s="86"/>
      <c r="F196" s="86"/>
      <c r="G196" s="86"/>
      <c r="H196" s="86"/>
      <c r="I196" s="86"/>
      <c r="J196" s="86"/>
      <c r="K196" s="86"/>
      <c r="L196" s="86"/>
      <c r="M196" s="86"/>
      <c r="N196" s="86"/>
      <c r="O196" s="86"/>
      <c r="P196" s="86"/>
      <c r="Q196" s="86"/>
      <c r="R196" s="86"/>
      <c r="S196" s="86"/>
      <c r="T196" s="86"/>
      <c r="U196" s="86"/>
      <c r="V196" s="86"/>
      <c r="W196" s="86"/>
      <c r="X196" s="86"/>
      <c r="Y196" s="86"/>
      <c r="Z196" s="86"/>
    </row>
    <row r="197" ht="15.75" customHeight="1">
      <c r="A197" s="86"/>
      <c r="B197" s="86"/>
      <c r="C197" s="86"/>
      <c r="D197" s="86"/>
      <c r="E197" s="86"/>
      <c r="F197" s="86"/>
      <c r="G197" s="86"/>
      <c r="H197" s="86"/>
      <c r="I197" s="86"/>
      <c r="J197" s="86"/>
      <c r="K197" s="86"/>
      <c r="L197" s="86"/>
      <c r="M197" s="86"/>
      <c r="N197" s="86"/>
      <c r="O197" s="86"/>
      <c r="P197" s="86"/>
      <c r="Q197" s="86"/>
      <c r="R197" s="86"/>
      <c r="S197" s="86"/>
      <c r="T197" s="86"/>
      <c r="U197" s="86"/>
      <c r="V197" s="86"/>
      <c r="W197" s="86"/>
      <c r="X197" s="86"/>
      <c r="Y197" s="86"/>
      <c r="Z197" s="86"/>
    </row>
    <row r="198" ht="15.75" customHeight="1">
      <c r="A198" s="86"/>
      <c r="B198" s="86"/>
      <c r="C198" s="86"/>
      <c r="D198" s="86"/>
      <c r="E198" s="86"/>
      <c r="F198" s="86"/>
      <c r="G198" s="86"/>
      <c r="H198" s="86"/>
      <c r="I198" s="86"/>
      <c r="J198" s="86"/>
      <c r="K198" s="86"/>
      <c r="L198" s="86"/>
      <c r="M198" s="86"/>
      <c r="N198" s="86"/>
      <c r="O198" s="86"/>
      <c r="P198" s="86"/>
      <c r="Q198" s="86"/>
      <c r="R198" s="86"/>
      <c r="S198" s="86"/>
      <c r="T198" s="86"/>
      <c r="U198" s="86"/>
      <c r="V198" s="86"/>
      <c r="W198" s="86"/>
      <c r="X198" s="86"/>
      <c r="Y198" s="86"/>
      <c r="Z198" s="86"/>
    </row>
    <row r="199" ht="15.75" customHeight="1">
      <c r="A199" s="86"/>
      <c r="B199" s="86"/>
      <c r="C199" s="86"/>
      <c r="D199" s="86"/>
      <c r="E199" s="86"/>
      <c r="F199" s="86"/>
      <c r="G199" s="86"/>
      <c r="H199" s="86"/>
      <c r="I199" s="86"/>
      <c r="J199" s="86"/>
      <c r="K199" s="86"/>
      <c r="L199" s="86"/>
      <c r="M199" s="86"/>
      <c r="N199" s="86"/>
      <c r="O199" s="86"/>
      <c r="P199" s="86"/>
      <c r="Q199" s="86"/>
      <c r="R199" s="86"/>
      <c r="S199" s="86"/>
      <c r="T199" s="86"/>
      <c r="U199" s="86"/>
      <c r="V199" s="86"/>
      <c r="W199" s="86"/>
      <c r="X199" s="86"/>
      <c r="Y199" s="86"/>
      <c r="Z199" s="86"/>
    </row>
    <row r="200" ht="15.75" customHeight="1">
      <c r="A200" s="86"/>
      <c r="B200" s="86"/>
      <c r="C200" s="86"/>
      <c r="D200" s="86"/>
      <c r="E200" s="86"/>
      <c r="F200" s="86"/>
      <c r="G200" s="86"/>
      <c r="H200" s="86"/>
      <c r="I200" s="86"/>
      <c r="J200" s="86"/>
      <c r="K200" s="86"/>
      <c r="L200" s="86"/>
      <c r="M200" s="86"/>
      <c r="N200" s="86"/>
      <c r="O200" s="86"/>
      <c r="P200" s="86"/>
      <c r="Q200" s="86"/>
      <c r="R200" s="86"/>
      <c r="S200" s="86"/>
      <c r="T200" s="86"/>
      <c r="U200" s="86"/>
      <c r="V200" s="86"/>
      <c r="W200" s="86"/>
      <c r="X200" s="86"/>
      <c r="Y200" s="86"/>
      <c r="Z200" s="86"/>
    </row>
    <row r="201" ht="15.75" customHeight="1">
      <c r="A201" s="86"/>
      <c r="B201" s="86"/>
      <c r="C201" s="86"/>
      <c r="D201" s="86"/>
      <c r="E201" s="86"/>
      <c r="F201" s="86"/>
      <c r="G201" s="86"/>
      <c r="H201" s="86"/>
      <c r="I201" s="86"/>
      <c r="J201" s="86"/>
      <c r="K201" s="86"/>
      <c r="L201" s="86"/>
      <c r="M201" s="86"/>
      <c r="N201" s="86"/>
      <c r="O201" s="86"/>
      <c r="P201" s="86"/>
      <c r="Q201" s="86"/>
      <c r="R201" s="86"/>
      <c r="S201" s="86"/>
      <c r="T201" s="86"/>
      <c r="U201" s="86"/>
      <c r="V201" s="86"/>
      <c r="W201" s="86"/>
      <c r="X201" s="86"/>
      <c r="Y201" s="86"/>
      <c r="Z201" s="86"/>
    </row>
    <row r="202" ht="15.75" customHeight="1">
      <c r="A202" s="86"/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86"/>
      <c r="S202" s="86"/>
      <c r="T202" s="86"/>
      <c r="U202" s="86"/>
      <c r="V202" s="86"/>
      <c r="W202" s="86"/>
      <c r="X202" s="86"/>
      <c r="Y202" s="86"/>
      <c r="Z202" s="86"/>
    </row>
    <row r="203" ht="15.75" customHeight="1">
      <c r="A203" s="86"/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86"/>
      <c r="S203" s="86"/>
      <c r="T203" s="86"/>
      <c r="U203" s="86"/>
      <c r="V203" s="86"/>
      <c r="W203" s="86"/>
      <c r="X203" s="86"/>
      <c r="Y203" s="86"/>
      <c r="Z203" s="86"/>
    </row>
    <row r="204" ht="15.75" customHeight="1">
      <c r="A204" s="86"/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86"/>
      <c r="S204" s="86"/>
      <c r="T204" s="86"/>
      <c r="U204" s="86"/>
      <c r="V204" s="86"/>
      <c r="W204" s="86"/>
      <c r="X204" s="86"/>
      <c r="Y204" s="86"/>
      <c r="Z204" s="86"/>
    </row>
    <row r="205" ht="15.75" customHeight="1">
      <c r="A205" s="86"/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86"/>
      <c r="S205" s="86"/>
      <c r="T205" s="86"/>
      <c r="U205" s="86"/>
      <c r="V205" s="86"/>
      <c r="W205" s="86"/>
      <c r="X205" s="86"/>
      <c r="Y205" s="86"/>
      <c r="Z205" s="86"/>
    </row>
    <row r="206" ht="15.75" customHeight="1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</row>
    <row r="207" ht="15.75" customHeight="1">
      <c r="A207" s="86"/>
      <c r="B207" s="86"/>
      <c r="C207" s="86"/>
      <c r="D207" s="86"/>
      <c r="E207" s="86"/>
      <c r="F207" s="86"/>
      <c r="G207" s="86"/>
      <c r="H207" s="86"/>
      <c r="I207" s="86"/>
      <c r="J207" s="86"/>
      <c r="K207" s="86"/>
      <c r="L207" s="86"/>
      <c r="M207" s="86"/>
      <c r="N207" s="86"/>
      <c r="O207" s="86"/>
      <c r="P207" s="86"/>
      <c r="Q207" s="86"/>
      <c r="R207" s="86"/>
      <c r="S207" s="86"/>
      <c r="T207" s="86"/>
      <c r="U207" s="86"/>
      <c r="V207" s="86"/>
      <c r="W207" s="86"/>
      <c r="X207" s="86"/>
      <c r="Y207" s="86"/>
      <c r="Z207" s="86"/>
    </row>
    <row r="208" ht="15.75" customHeight="1">
      <c r="A208" s="86"/>
      <c r="B208" s="86"/>
      <c r="C208" s="86"/>
      <c r="D208" s="86"/>
      <c r="E208" s="86"/>
      <c r="F208" s="86"/>
      <c r="G208" s="86"/>
      <c r="H208" s="86"/>
      <c r="I208" s="86"/>
      <c r="J208" s="86"/>
      <c r="K208" s="86"/>
      <c r="L208" s="86"/>
      <c r="M208" s="86"/>
      <c r="N208" s="86"/>
      <c r="O208" s="86"/>
      <c r="P208" s="86"/>
      <c r="Q208" s="86"/>
      <c r="R208" s="86"/>
      <c r="S208" s="86"/>
      <c r="T208" s="86"/>
      <c r="U208" s="86"/>
      <c r="V208" s="86"/>
      <c r="W208" s="86"/>
      <c r="X208" s="86"/>
      <c r="Y208" s="86"/>
      <c r="Z208" s="86"/>
    </row>
    <row r="209" ht="15.75" customHeight="1">
      <c r="A209" s="86"/>
      <c r="B209" s="86"/>
      <c r="C209" s="86"/>
      <c r="D209" s="86"/>
      <c r="E209" s="86"/>
      <c r="F209" s="86"/>
      <c r="G209" s="86"/>
      <c r="H209" s="86"/>
      <c r="I209" s="86"/>
      <c r="J209" s="86"/>
      <c r="K209" s="86"/>
      <c r="L209" s="86"/>
      <c r="M209" s="86"/>
      <c r="N209" s="86"/>
      <c r="O209" s="86"/>
      <c r="P209" s="86"/>
      <c r="Q209" s="86"/>
      <c r="R209" s="86"/>
      <c r="S209" s="86"/>
      <c r="T209" s="86"/>
      <c r="U209" s="86"/>
      <c r="V209" s="86"/>
      <c r="W209" s="86"/>
      <c r="X209" s="86"/>
      <c r="Y209" s="86"/>
      <c r="Z209" s="86"/>
    </row>
    <row r="210" ht="15.75" customHeight="1">
      <c r="A210" s="86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6"/>
      <c r="W210" s="86"/>
      <c r="X210" s="86"/>
      <c r="Y210" s="86"/>
      <c r="Z210" s="86"/>
    </row>
    <row r="211" ht="15.75" customHeight="1">
      <c r="A211" s="86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6"/>
      <c r="W211" s="86"/>
      <c r="X211" s="86"/>
      <c r="Y211" s="86"/>
      <c r="Z211" s="86"/>
    </row>
    <row r="212" ht="15.75" customHeight="1">
      <c r="A212" s="86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6"/>
      <c r="W212" s="86"/>
      <c r="X212" s="86"/>
      <c r="Y212" s="86"/>
      <c r="Z212" s="86"/>
    </row>
    <row r="213" ht="15.75" customHeight="1">
      <c r="A213" s="86"/>
      <c r="B213" s="86"/>
      <c r="C213" s="86"/>
      <c r="D213" s="86"/>
      <c r="E213" s="86"/>
      <c r="F213" s="86"/>
      <c r="G213" s="86"/>
      <c r="H213" s="86"/>
      <c r="I213" s="86"/>
      <c r="J213" s="86"/>
      <c r="K213" s="86"/>
      <c r="L213" s="86"/>
      <c r="M213" s="86"/>
      <c r="N213" s="86"/>
      <c r="O213" s="86"/>
      <c r="P213" s="86"/>
      <c r="Q213" s="86"/>
      <c r="R213" s="86"/>
      <c r="S213" s="86"/>
      <c r="T213" s="86"/>
      <c r="U213" s="86"/>
      <c r="V213" s="86"/>
      <c r="W213" s="86"/>
      <c r="X213" s="86"/>
      <c r="Y213" s="86"/>
      <c r="Z213" s="86"/>
    </row>
    <row r="214" ht="15.75" customHeight="1">
      <c r="A214" s="86"/>
      <c r="B214" s="86"/>
      <c r="C214" s="86"/>
      <c r="D214" s="86"/>
      <c r="E214" s="86"/>
      <c r="F214" s="86"/>
      <c r="G214" s="86"/>
      <c r="H214" s="86"/>
      <c r="I214" s="86"/>
      <c r="J214" s="86"/>
      <c r="K214" s="86"/>
      <c r="L214" s="86"/>
      <c r="M214" s="86"/>
      <c r="N214" s="86"/>
      <c r="O214" s="86"/>
      <c r="P214" s="86"/>
      <c r="Q214" s="86"/>
      <c r="R214" s="86"/>
      <c r="S214" s="86"/>
      <c r="T214" s="86"/>
      <c r="U214" s="86"/>
      <c r="V214" s="86"/>
      <c r="W214" s="86"/>
      <c r="X214" s="86"/>
      <c r="Y214" s="86"/>
      <c r="Z214" s="86"/>
    </row>
    <row r="215" ht="15.75" customHeight="1">
      <c r="A215" s="86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6"/>
      <c r="W215" s="86"/>
      <c r="X215" s="86"/>
      <c r="Y215" s="86"/>
      <c r="Z215" s="86"/>
    </row>
    <row r="216" ht="15.75" customHeight="1">
      <c r="A216" s="86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6"/>
      <c r="W216" s="86"/>
      <c r="X216" s="86"/>
      <c r="Y216" s="86"/>
      <c r="Z216" s="86"/>
    </row>
    <row r="217" ht="15.75" customHeight="1">
      <c r="A217" s="86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6"/>
      <c r="W217" s="86"/>
      <c r="X217" s="86"/>
      <c r="Y217" s="86"/>
      <c r="Z217" s="86"/>
    </row>
    <row r="218" ht="15.75" customHeight="1">
      <c r="A218" s="86"/>
      <c r="B218" s="86"/>
      <c r="C218" s="86"/>
      <c r="D218" s="86"/>
      <c r="E218" s="86"/>
      <c r="F218" s="86"/>
      <c r="G218" s="86"/>
      <c r="H218" s="86"/>
      <c r="I218" s="86"/>
      <c r="J218" s="86"/>
      <c r="K218" s="86"/>
      <c r="L218" s="86"/>
      <c r="M218" s="86"/>
      <c r="N218" s="86"/>
      <c r="O218" s="86"/>
      <c r="P218" s="86"/>
      <c r="Q218" s="86"/>
      <c r="R218" s="86"/>
      <c r="S218" s="86"/>
      <c r="T218" s="86"/>
      <c r="U218" s="86"/>
      <c r="V218" s="86"/>
      <c r="W218" s="86"/>
      <c r="X218" s="86"/>
      <c r="Y218" s="86"/>
      <c r="Z218" s="86"/>
    </row>
    <row r="219" ht="15.75" customHeight="1">
      <c r="A219" s="86"/>
      <c r="B219" s="86"/>
      <c r="C219" s="86"/>
      <c r="D219" s="86"/>
      <c r="E219" s="86"/>
      <c r="F219" s="86"/>
      <c r="G219" s="86"/>
      <c r="H219" s="86"/>
      <c r="I219" s="86"/>
      <c r="J219" s="86"/>
      <c r="K219" s="86"/>
      <c r="L219" s="86"/>
      <c r="M219" s="86"/>
      <c r="N219" s="86"/>
      <c r="O219" s="86"/>
      <c r="P219" s="86"/>
      <c r="Q219" s="86"/>
      <c r="R219" s="86"/>
      <c r="S219" s="86"/>
      <c r="T219" s="86"/>
      <c r="U219" s="86"/>
      <c r="V219" s="86"/>
      <c r="W219" s="86"/>
      <c r="X219" s="86"/>
      <c r="Y219" s="86"/>
      <c r="Z219" s="86"/>
    </row>
    <row r="220" ht="15.75" customHeight="1">
      <c r="A220" s="86"/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6"/>
      <c r="O220" s="86"/>
      <c r="P220" s="86"/>
      <c r="Q220" s="86"/>
      <c r="R220" s="86"/>
      <c r="S220" s="86"/>
      <c r="T220" s="86"/>
      <c r="U220" s="86"/>
      <c r="V220" s="86"/>
      <c r="W220" s="86"/>
      <c r="X220" s="86"/>
      <c r="Y220" s="86"/>
      <c r="Z220" s="8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